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3"/>
  </bookViews>
  <sheets>
    <sheet name="ISKLSE" sheetId="1" r:id="rId1"/>
    <sheet name="BSKLSE" sheetId="2" r:id="rId2"/>
    <sheet name="EQUITYKLSE" sheetId="3" r:id="rId3"/>
    <sheet name="CFKLSE" sheetId="4" r:id="rId4"/>
  </sheets>
  <externalReferences>
    <externalReference r:id="rId7"/>
  </externalReferences>
  <definedNames>
    <definedName name="_xlnm.Print_Area" localSheetId="1">'BSKLSE'!$A$1:$G$56</definedName>
    <definedName name="_xlnm.Print_Area" localSheetId="3">'CFKLSE'!$A$1:$E$62</definedName>
    <definedName name="_xlnm.Print_Area" localSheetId="2">'EQUITYKLSE'!$A$1:$J$58</definedName>
    <definedName name="_xlnm.Print_Area" localSheetId="0">'ISKLSE'!$A$1:$I$58</definedName>
  </definedNames>
  <calcPr fullCalcOnLoad="1"/>
</workbook>
</file>

<file path=xl/comments1.xml><?xml version="1.0" encoding="utf-8"?>
<comments xmlns="http://schemas.openxmlformats.org/spreadsheetml/2006/main">
  <authors>
    <author>account_fara</author>
  </authors>
  <commentList>
    <comment ref="B49" authorId="0">
      <text>
        <r>
          <rPr>
            <b/>
            <sz val="8"/>
            <rFont val="Tahoma"/>
            <family val="0"/>
          </rPr>
          <t>account_fara:</t>
        </r>
        <r>
          <rPr>
            <sz val="8"/>
            <rFont val="Tahoma"/>
            <family val="0"/>
          </rPr>
          <t xml:space="preserve">
(PAT/no of shares)*100
</t>
        </r>
      </text>
    </comment>
  </commentList>
</comments>
</file>

<file path=xl/sharedStrings.xml><?xml version="1.0" encoding="utf-8"?>
<sst xmlns="http://schemas.openxmlformats.org/spreadsheetml/2006/main" count="205" uniqueCount="143">
  <si>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</si>
  <si>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</si>
  <si>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</si>
  <si>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</si>
  <si>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</si>
  <si>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</si>
  <si>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</si>
  <si>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</si>
  <si>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</si>
  <si>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</si>
  <si>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</si>
  <si>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</si>
  <si>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Earnings per share</t>
  </si>
  <si>
    <t>Fixed Deposit</t>
  </si>
  <si>
    <t xml:space="preserve">  Except as disclosed otherwise, the figures have not been audited</t>
  </si>
  <si>
    <t>RM '000</t>
  </si>
  <si>
    <t>Cash Flow From Operating Activities</t>
  </si>
  <si>
    <t xml:space="preserve">        Interest Income</t>
  </si>
  <si>
    <t>Operating Profit Before Working Capital Changes</t>
  </si>
  <si>
    <t>Cash Flow From Investing Activities</t>
  </si>
  <si>
    <t>Interest received</t>
  </si>
  <si>
    <t>Cash Flow From Financing Activities</t>
  </si>
  <si>
    <t>Dividends paid</t>
  </si>
  <si>
    <t>Cash and Bank Balances</t>
  </si>
  <si>
    <t>Overdraft</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</si>
  <si>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</si>
  <si>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</si>
  <si>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</si>
  <si>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</si>
  <si>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</si>
  <si>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</si>
  <si>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</si>
  <si>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</si>
  <si>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</si>
  <si>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</si>
  <si>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</si>
  <si>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</si>
  <si>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</si>
  <si>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</si>
  <si>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</si>
  <si>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</si>
  <si>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Interim Dividends</t>
  </si>
  <si>
    <t>CONDENSED CONSOLIDATED STATEMENT OF CHANGES IN EQUITY</t>
  </si>
  <si>
    <t xml:space="preserve"> Except as disclosed otherwise, the figures have not been audited.</t>
  </si>
  <si>
    <t xml:space="preserve">            -non trade</t>
  </si>
  <si>
    <t>Audited</t>
  </si>
  <si>
    <t>Premium</t>
  </si>
  <si>
    <t>Except as disclosed otherwise, the figures have been audited.</t>
  </si>
  <si>
    <t xml:space="preserve">Bonus issue </t>
  </si>
  <si>
    <t>Share Premium</t>
  </si>
  <si>
    <t>Proceeds from Rights issue</t>
  </si>
  <si>
    <t>Rights issue</t>
  </si>
  <si>
    <t>Net Assets Per Share (sen)</t>
  </si>
  <si>
    <t>Gross Profit</t>
  </si>
  <si>
    <t>Other Income</t>
  </si>
  <si>
    <t>Administrative Expenses</t>
  </si>
  <si>
    <t>Selling and Marketing Expenses</t>
  </si>
  <si>
    <t>Finance Costs</t>
  </si>
  <si>
    <t>Profit Before Tax</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</si>
  <si>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</si>
  <si>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</si>
  <si>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</si>
  <si>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</si>
  <si>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</si>
  <si>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</si>
  <si>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</si>
  <si>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</si>
  <si>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</si>
  <si>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</si>
  <si>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</si>
  <si>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</si>
  <si>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</si>
  <si>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</si>
  <si>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</si>
  <si>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</si>
  <si>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</si>
  <si>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</si>
  <si>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</si>
  <si>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</si>
  <si>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</si>
  <si>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</si>
  <si>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</si>
  <si>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</si>
  <si>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</si>
  <si>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</si>
  <si>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</si>
  <si>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 xml:space="preserve">        Reversal of provision for doubtful debts</t>
  </si>
  <si>
    <t>CONDENSED CONSOLIDATED STATEMENT OF FINANCIAL POSITION</t>
  </si>
  <si>
    <t>Other Comprehensive Income:</t>
  </si>
  <si>
    <t xml:space="preserve">            -Trade</t>
  </si>
  <si>
    <t xml:space="preserve">        Interest Expense</t>
  </si>
  <si>
    <t>Reserves</t>
  </si>
  <si>
    <t>CONDENSED CONSOLIDATED STATEMENT OF COMPREHENSIVE INCOME</t>
  </si>
  <si>
    <t>Profit net of tax</t>
  </si>
  <si>
    <t>CONDENSED CONSOLIDATED STATEMENT OF CASH FLOWS</t>
  </si>
  <si>
    <t>2012</t>
  </si>
  <si>
    <t>2011</t>
  </si>
  <si>
    <t>As at 31 March 2012</t>
  </si>
  <si>
    <t xml:space="preserve">        Depreciation of property, plant and equipment</t>
  </si>
  <si>
    <t xml:space="preserve">   Increase in Inventories</t>
  </si>
  <si>
    <t xml:space="preserve">  Taxation paid</t>
  </si>
  <si>
    <t xml:space="preserve">  Interest paid</t>
  </si>
  <si>
    <t xml:space="preserve">  Tax refund</t>
  </si>
  <si>
    <t>The basic EPS is calculated based on the net profit for the period divided by the weighted average number of shares in issue during the period.</t>
  </si>
  <si>
    <t xml:space="preserve">        Net (write back)/impairment loss of trade and other receivables</t>
  </si>
  <si>
    <t>Proceeds from disposal of property,plant and equipment</t>
  </si>
  <si>
    <t>Net Cash Used in Financing Activities</t>
  </si>
  <si>
    <t>Cash and Cash Equivalents at Beginning of the Period</t>
  </si>
  <si>
    <t>Cash and Cash Equivalents at End of the Period</t>
  </si>
  <si>
    <t>As at 1 April 2011</t>
  </si>
  <si>
    <t xml:space="preserve">   Increase in Receivables</t>
  </si>
  <si>
    <t>Cash Used in Operations</t>
  </si>
  <si>
    <t>At 1 April 2011 - restated</t>
  </si>
  <si>
    <t xml:space="preserve">At 1 April 2012 - restated </t>
  </si>
  <si>
    <t>Net Cash Used in Investing Activities</t>
  </si>
  <si>
    <t xml:space="preserve">   Currency translation differrences </t>
  </si>
  <si>
    <t xml:space="preserve">       arising from consolidation</t>
  </si>
  <si>
    <t>The Condensed Consolidated Statement of Comprehensive Income should be read in conjunction with the audited financial statements  for the financial year ended  31 March 2012  and the accompanying explanatory notes attached to the interim financial statements.</t>
  </si>
  <si>
    <t xml:space="preserve">Total Comprehensive Income </t>
  </si>
  <si>
    <t xml:space="preserve">   for the period</t>
  </si>
  <si>
    <t xml:space="preserve">Equity attributable to </t>
  </si>
  <si>
    <t xml:space="preserve">   equity holders of the Company</t>
  </si>
  <si>
    <t>As at</t>
  </si>
  <si>
    <t xml:space="preserve">Total comprehensive income </t>
  </si>
  <si>
    <t xml:space="preserve">     for the period</t>
  </si>
  <si>
    <t>The condensed consolidated statement of financial position should be read in conjunction with the audited financial statements for the financial year ended 31 March 2012 and the accompanying explanatory notes attached to the interim financial statements.</t>
  </si>
  <si>
    <t>The Condensed Consolidated Statement of Changes in Equity should be read in conjunction with the audited financial statements for the year   ended 31 March 2012 and the accompanying explanatory notes attached to the interim financial statements.</t>
  </si>
  <si>
    <t>Net Cash Generated from/(Used in) Operating Activities</t>
  </si>
  <si>
    <t>The Condensed Consolidated Statement of Cash Flows should be read in conjunction with the audited financial statements for the year ended 31 March 2012 and the accompanying explanatory notes attached to the interim financial statements.</t>
  </si>
  <si>
    <t>For the Period Ended 31 December 2012</t>
  </si>
  <si>
    <t>31 DECEMBER</t>
  </si>
  <si>
    <t>9  MONTHS</t>
  </si>
  <si>
    <t>31 December 2012</t>
  </si>
  <si>
    <t>For the Period Ended 31 December 2011</t>
  </si>
  <si>
    <t>At 31 December 2011</t>
  </si>
  <si>
    <t>At 31 December 2012</t>
  </si>
  <si>
    <t xml:space="preserve">  For the Period Ended 31 December 2012</t>
  </si>
  <si>
    <t>9  Months Ended</t>
  </si>
  <si>
    <t>31 December 2011</t>
  </si>
  <si>
    <t xml:space="preserve">   Decrease in Payables</t>
  </si>
  <si>
    <t>As at 31 December 2012</t>
  </si>
  <si>
    <t xml:space="preserve">        Gain on disposal of property, plant &amp; equipment</t>
  </si>
  <si>
    <t>Purchase of property, plant and equipment</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</si>
</sst>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44">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3" fontId="3" fillId="0" borderId="10" xfId="42" applyNumberFormat="1" applyFont="1" applyFill="1" applyBorder="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3" fillId="0" borderId="14" xfId="42" applyNumberFormat="1" applyFont="1" applyFill="1" applyBorder="1" applyAlignment="1">
      <alignment/>
    </xf>
    <xf numFmtId="170" fontId="2" fillId="0" borderId="15" xfId="42" applyNumberFormat="1" applyFont="1" applyFill="1" applyBorder="1" applyAlignment="1">
      <alignment/>
    </xf>
    <xf numFmtId="0" fontId="3" fillId="0" borderId="0" xfId="0" applyFont="1" applyFill="1" applyAlignment="1">
      <alignment horizontal="right"/>
    </xf>
    <xf numFmtId="3" fontId="3" fillId="0" borderId="16" xfId="42" applyNumberFormat="1" applyFont="1" applyFill="1" applyBorder="1" applyAlignment="1">
      <alignment/>
    </xf>
    <xf numFmtId="49" fontId="2" fillId="0" borderId="0" xfId="0" applyNumberFormat="1" applyFont="1" applyFill="1" applyAlignment="1">
      <alignment horizontal="right"/>
    </xf>
    <xf numFmtId="170" fontId="2" fillId="0" borderId="0" xfId="42" applyNumberFormat="1" applyFont="1" applyFill="1" applyBorder="1" applyAlignment="1" quotePrefix="1">
      <alignment horizontal="righ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0" xfId="42" applyNumberFormat="1" applyFont="1" applyFill="1" applyBorder="1" applyAlignment="1">
      <alignment/>
    </xf>
    <xf numFmtId="170" fontId="2" fillId="0" borderId="0" xfId="42" applyNumberFormat="1" applyFont="1" applyFill="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0" xfId="42" applyNumberFormat="1" applyFont="1" applyFill="1" applyBorder="1" applyAlignment="1">
      <alignment/>
    </xf>
    <xf numFmtId="170" fontId="3" fillId="0" borderId="17"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0" fontId="2" fillId="0" borderId="0" xfId="42" applyNumberFormat="1" applyFont="1" applyFill="1" applyAlignment="1" quotePrefix="1">
      <alignment horizontal="right"/>
    </xf>
    <xf numFmtId="10" fontId="3" fillId="0" borderId="0" xfId="59" applyNumberFormat="1" applyFont="1" applyFill="1" applyAlignment="1">
      <alignment/>
    </xf>
    <xf numFmtId="10" fontId="3" fillId="0" borderId="0" xfId="0" applyNumberFormat="1" applyFont="1" applyFill="1" applyAlignment="1">
      <alignment/>
    </xf>
    <xf numFmtId="10" fontId="4"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170" fontId="3" fillId="0" borderId="10" xfId="42" applyNumberFormat="1" applyFont="1" applyFill="1" applyBorder="1" applyAlignment="1">
      <alignment/>
    </xf>
    <xf numFmtId="170" fontId="3" fillId="0" borderId="18" xfId="42" applyNumberFormat="1" applyFont="1" applyFill="1" applyBorder="1" applyAlignment="1">
      <alignment/>
    </xf>
    <xf numFmtId="37" fontId="3" fillId="0" borderId="0" xfId="42" applyNumberFormat="1" applyFont="1" applyFill="1" applyBorder="1" applyAlignment="1">
      <alignment/>
    </xf>
    <xf numFmtId="3" fontId="3" fillId="0" borderId="0" xfId="42" applyNumberFormat="1" applyFont="1" applyFill="1" applyBorder="1" applyAlignment="1">
      <alignment/>
    </xf>
    <xf numFmtId="170" fontId="3" fillId="0" borderId="0" xfId="0" applyNumberFormat="1" applyFont="1" applyFill="1" applyBorder="1" applyAlignment="1" quotePrefix="1">
      <alignment/>
    </xf>
    <xf numFmtId="0" fontId="4" fillId="0" borderId="0" xfId="0" applyFont="1" applyFill="1" applyBorder="1" applyAlignment="1">
      <alignment/>
    </xf>
    <xf numFmtId="9" fontId="3" fillId="0" borderId="0" xfId="59" applyFont="1" applyFill="1" applyAlignment="1">
      <alignment/>
    </xf>
    <xf numFmtId="10" fontId="3" fillId="0" borderId="0" xfId="59" applyNumberFormat="1" applyFont="1" applyFill="1" applyBorder="1" applyAlignment="1">
      <alignment/>
    </xf>
    <xf numFmtId="3" fontId="3" fillId="0" borderId="0" xfId="0" applyNumberFormat="1" applyFont="1" applyFill="1" applyBorder="1" applyAlignment="1">
      <alignment/>
    </xf>
    <xf numFmtId="170" fontId="3" fillId="32"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6" xfId="0" applyNumberFormat="1" applyFont="1" applyFill="1" applyBorder="1" applyAlignment="1">
      <alignment/>
    </xf>
    <xf numFmtId="0" fontId="3" fillId="0" borderId="10" xfId="0" applyFont="1" applyFill="1" applyBorder="1" applyAlignment="1">
      <alignment/>
    </xf>
    <xf numFmtId="49" fontId="2" fillId="0" borderId="0" xfId="0" applyNumberFormat="1" applyFont="1" applyFill="1" applyAlignment="1" quotePrefix="1">
      <alignment horizontal="righ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notesE1EF34\Q2%201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KLSE"/>
      <sheetName val="BSKLSE"/>
      <sheetName val="EQUITYKLSE"/>
      <sheetName val="CFKLSE"/>
    </sheetNames>
    <sheetDataSet>
      <sheetData sheetId="1">
        <row r="28">
          <cell r="G28">
            <v>13691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Q69"/>
  <sheetViews>
    <sheetView view="pageBreakPreview" zoomScale="75" zoomScaleNormal="75" zoomScaleSheetLayoutView="75" zoomScalePageLayoutView="0" workbookViewId="0" topLeftCell="A10">
      <selection activeCell="C60" sqref="C60:K60"/>
    </sheetView>
  </sheetViews>
  <sheetFormatPr defaultColWidth="9.140625" defaultRowHeight="12.75" outlineLevelRow="1"/>
  <cols>
    <col min="1" max="1" width="1.7109375" style="6" customWidth="1"/>
    <col min="2" max="2" width="35.8515625" style="6" customWidth="1"/>
    <col min="3" max="3" width="18.140625" style="6" bestFit="1" customWidth="1"/>
    <col min="4" max="4" width="0.85546875" style="6" customWidth="1"/>
    <col min="5" max="5" width="22.28125" style="6" bestFit="1" customWidth="1"/>
    <col min="6" max="6" width="0.5625" style="6" customWidth="1"/>
    <col min="7" max="7" width="18.140625" style="6" bestFit="1" customWidth="1"/>
    <col min="8" max="8" width="0.85546875" style="6" customWidth="1"/>
    <col min="9" max="9" width="18.7109375" style="6" customWidth="1"/>
    <col min="10" max="10" width="16.140625" style="6" bestFit="1" customWidth="1"/>
    <col min="11" max="11" width="13.421875" style="6" bestFit="1" customWidth="1"/>
    <col min="12" max="12" width="13.140625" style="6" bestFit="1" customWidth="1"/>
    <col min="13" max="16384" width="9.140625" style="6" customWidth="1"/>
  </cols>
  <sheetData>
    <row r="1" ht="15.75"/>
    <row r="2" spans="2:3" ht="15.75">
      <c r="B2" s="1" t="s">
        <v>1</v>
      </c>
      <c r="C2" s="1"/>
    </row>
    <row r="3" spans="2:3" ht="15.75">
      <c r="B3" s="1" t="s">
        <v>2</v>
      </c>
      <c r="C3" s="1"/>
    </row>
    <row r="4" ht="15.75">
      <c r="B4" s="1" t="s">
        <v>3</v>
      </c>
    </row>
    <row r="5" ht="15.75"/>
    <row r="6" ht="15.75">
      <c r="B6" s="18" t="s">
        <v>92</v>
      </c>
    </row>
    <row r="7" ht="15.75">
      <c r="B7" s="1" t="s">
        <v>129</v>
      </c>
    </row>
    <row r="8" ht="15.75">
      <c r="B8" s="1" t="s">
        <v>4</v>
      </c>
    </row>
    <row r="9" spans="3:4" ht="15.75">
      <c r="C9" s="19"/>
      <c r="D9" s="19"/>
    </row>
    <row r="10" spans="4:8" ht="15.75">
      <c r="D10" s="20" t="s">
        <v>5</v>
      </c>
      <c r="G10" s="28"/>
      <c r="H10" s="20" t="s">
        <v>6</v>
      </c>
    </row>
    <row r="11" spans="3:9" ht="15.75">
      <c r="C11" s="21" t="s">
        <v>0</v>
      </c>
      <c r="D11" s="21"/>
      <c r="E11" s="21" t="s">
        <v>80</v>
      </c>
      <c r="G11" s="21" t="s">
        <v>131</v>
      </c>
      <c r="H11" s="21"/>
      <c r="I11" s="21" t="s">
        <v>131</v>
      </c>
    </row>
    <row r="12" spans="3:9" ht="15.75">
      <c r="C12" s="21" t="s">
        <v>7</v>
      </c>
      <c r="D12" s="21"/>
      <c r="E12" s="21" t="s">
        <v>7</v>
      </c>
      <c r="G12" s="21" t="s">
        <v>6</v>
      </c>
      <c r="H12" s="21"/>
      <c r="I12" s="21" t="s">
        <v>6</v>
      </c>
    </row>
    <row r="13" spans="3:9" ht="15.75">
      <c r="C13" s="22" t="s">
        <v>130</v>
      </c>
      <c r="D13" s="22"/>
      <c r="E13" s="22" t="s">
        <v>130</v>
      </c>
      <c r="G13" s="22" t="s">
        <v>130</v>
      </c>
      <c r="H13" s="21"/>
      <c r="I13" s="22" t="s">
        <v>130</v>
      </c>
    </row>
    <row r="14" spans="3:9" ht="15.75">
      <c r="C14" s="78" t="s">
        <v>95</v>
      </c>
      <c r="D14" s="21"/>
      <c r="E14" s="78" t="s">
        <v>96</v>
      </c>
      <c r="G14" s="78" t="s">
        <v>95</v>
      </c>
      <c r="H14" s="21"/>
      <c r="I14" s="78" t="s">
        <v>96</v>
      </c>
    </row>
    <row r="15" spans="3:9" ht="15.75">
      <c r="C15" s="21" t="s">
        <v>8</v>
      </c>
      <c r="D15" s="21"/>
      <c r="E15" s="21" t="s">
        <v>8</v>
      </c>
      <c r="G15" s="21" t="s">
        <v>8</v>
      </c>
      <c r="H15" s="21"/>
      <c r="I15" s="21" t="s">
        <v>8</v>
      </c>
    </row>
    <row r="16" spans="3:9" ht="15.75">
      <c r="C16" s="21"/>
      <c r="D16" s="21"/>
      <c r="E16" s="21"/>
      <c r="G16" s="21"/>
      <c r="H16" s="21"/>
      <c r="I16" s="21"/>
    </row>
    <row r="17" spans="2:17" ht="15.75">
      <c r="B17" s="2" t="s">
        <v>9</v>
      </c>
      <c r="C17" s="3">
        <v>26692.862</v>
      </c>
      <c r="D17" s="4"/>
      <c r="E17" s="3">
        <v>26234.109</v>
      </c>
      <c r="G17" s="3">
        <v>75673.014</v>
      </c>
      <c r="H17" s="4"/>
      <c r="I17" s="3">
        <v>73266.244</v>
      </c>
      <c r="K17" s="4"/>
      <c r="L17" s="63"/>
      <c r="M17" s="63"/>
      <c r="N17" s="11"/>
      <c r="O17" s="63"/>
      <c r="Q17" s="11"/>
    </row>
    <row r="18" spans="2:13" ht="15.75">
      <c r="B18" s="2"/>
      <c r="C18" s="3"/>
      <c r="D18" s="4"/>
      <c r="E18" s="3"/>
      <c r="G18" s="3"/>
      <c r="H18" s="4"/>
      <c r="I18" s="3"/>
      <c r="L18" s="2"/>
      <c r="M18" s="63"/>
    </row>
    <row r="19" spans="2:12" ht="15.75">
      <c r="B19" s="2" t="s">
        <v>72</v>
      </c>
      <c r="C19" s="5">
        <v>-20057.597</v>
      </c>
      <c r="D19" s="4"/>
      <c r="E19" s="5">
        <v>-19907.681</v>
      </c>
      <c r="G19" s="5">
        <v>-56735.705</v>
      </c>
      <c r="H19" s="4"/>
      <c r="I19" s="5">
        <v>-53953.747</v>
      </c>
      <c r="J19" s="2"/>
      <c r="L19" s="64"/>
    </row>
    <row r="20" spans="2:12" ht="15.75">
      <c r="B20" s="2"/>
      <c r="C20" s="29"/>
      <c r="D20" s="4"/>
      <c r="E20" s="29"/>
      <c r="G20" s="29"/>
      <c r="H20" s="4"/>
      <c r="I20" s="29"/>
      <c r="L20" s="64"/>
    </row>
    <row r="21" spans="2:12" ht="15.75">
      <c r="B21" s="2" t="s">
        <v>53</v>
      </c>
      <c r="C21" s="3">
        <f>SUM(C17:C20)</f>
        <v>6635.264999999999</v>
      </c>
      <c r="D21" s="4"/>
      <c r="E21" s="3">
        <f>SUM(E17:E20)</f>
        <v>6326.428</v>
      </c>
      <c r="G21" s="3">
        <f>SUM(G17:G20)</f>
        <v>18937.308999999994</v>
      </c>
      <c r="H21" s="4"/>
      <c r="I21" s="3">
        <f>SUM(I17:I20)</f>
        <v>19312.497000000003</v>
      </c>
      <c r="L21" s="64"/>
    </row>
    <row r="22" spans="2:12" ht="15.75">
      <c r="B22" s="2"/>
      <c r="C22" s="3"/>
      <c r="D22" s="4"/>
      <c r="E22" s="3"/>
      <c r="G22" s="3"/>
      <c r="H22" s="4"/>
      <c r="I22" s="3"/>
      <c r="L22" s="64"/>
    </row>
    <row r="23" spans="2:12" ht="15.75">
      <c r="B23" s="2" t="s">
        <v>54</v>
      </c>
      <c r="C23" s="4">
        <v>77.886</v>
      </c>
      <c r="D23" s="4"/>
      <c r="E23" s="4">
        <v>68.933</v>
      </c>
      <c r="G23" s="4">
        <v>189.215</v>
      </c>
      <c r="H23" s="4"/>
      <c r="I23" s="4">
        <v>168.276</v>
      </c>
      <c r="L23" s="64"/>
    </row>
    <row r="24" spans="2:12" ht="15.75">
      <c r="B24" s="2"/>
      <c r="C24" s="4"/>
      <c r="D24" s="4"/>
      <c r="E24" s="4"/>
      <c r="G24" s="4"/>
      <c r="H24" s="4"/>
      <c r="I24" s="4"/>
      <c r="L24" s="64"/>
    </row>
    <row r="25" spans="2:12" ht="15.75">
      <c r="B25" s="2" t="s">
        <v>55</v>
      </c>
      <c r="C25" s="4">
        <v>-5580.409</v>
      </c>
      <c r="D25" s="4"/>
      <c r="E25" s="4">
        <v>-5500.509</v>
      </c>
      <c r="G25" s="4">
        <v>-15666.061</v>
      </c>
      <c r="H25" s="4"/>
      <c r="I25" s="4">
        <v>-16007.353</v>
      </c>
      <c r="L25" s="64"/>
    </row>
    <row r="26" spans="2:12" ht="15.75">
      <c r="B26" s="2"/>
      <c r="C26" s="4"/>
      <c r="D26" s="4"/>
      <c r="E26" s="4"/>
      <c r="G26" s="4"/>
      <c r="H26" s="4"/>
      <c r="I26" s="4"/>
      <c r="L26" s="64"/>
    </row>
    <row r="27" spans="2:12" ht="15.75">
      <c r="B27" s="2" t="s">
        <v>56</v>
      </c>
      <c r="C27" s="4">
        <v>-659</v>
      </c>
      <c r="D27" s="4"/>
      <c r="E27" s="4">
        <v>-598.437</v>
      </c>
      <c r="G27" s="4">
        <v>-1933.06</v>
      </c>
      <c r="H27" s="4"/>
      <c r="I27" s="4">
        <v>-1910</v>
      </c>
      <c r="L27" s="64"/>
    </row>
    <row r="28" spans="2:12" ht="15.75">
      <c r="B28" s="2"/>
      <c r="C28" s="3"/>
      <c r="D28" s="4"/>
      <c r="E28" s="3"/>
      <c r="G28" s="3"/>
      <c r="H28" s="4"/>
      <c r="I28" s="3"/>
      <c r="L28" s="64"/>
    </row>
    <row r="29" spans="2:12" ht="15.75" hidden="1">
      <c r="B29" s="2" t="s">
        <v>57</v>
      </c>
      <c r="C29" s="37">
        <v>0</v>
      </c>
      <c r="D29" s="37"/>
      <c r="E29" s="37">
        <v>0</v>
      </c>
      <c r="F29" s="38"/>
      <c r="G29" s="37">
        <f>C29</f>
        <v>0</v>
      </c>
      <c r="H29" s="37"/>
      <c r="I29" s="37">
        <f>E29</f>
        <v>0</v>
      </c>
      <c r="L29" s="65"/>
    </row>
    <row r="30" spans="2:12" ht="15.75" hidden="1">
      <c r="B30" s="2"/>
      <c r="C30" s="3"/>
      <c r="D30" s="4"/>
      <c r="E30" s="3"/>
      <c r="G30" s="3"/>
      <c r="H30" s="4"/>
      <c r="I30" s="3"/>
      <c r="L30" s="64"/>
    </row>
    <row r="31" spans="2:17" ht="15.75">
      <c r="B31" s="2" t="s">
        <v>58</v>
      </c>
      <c r="C31" s="40">
        <f>SUM(C21:C30)</f>
        <v>473.7420000000002</v>
      </c>
      <c r="D31" s="4"/>
      <c r="E31" s="68">
        <f>SUM(E21:E30)</f>
        <v>296.41499999999985</v>
      </c>
      <c r="G31" s="8">
        <f>SUM(G21:G30)</f>
        <v>1527.4029999999943</v>
      </c>
      <c r="H31" s="4"/>
      <c r="I31" s="8">
        <f>SUM(I21:I30)</f>
        <v>1563.4200000000055</v>
      </c>
      <c r="K31" s="4"/>
      <c r="L31" s="63"/>
      <c r="N31" s="11"/>
      <c r="O31" s="63"/>
      <c r="Q31" s="49"/>
    </row>
    <row r="32" spans="2:12" ht="15.75">
      <c r="B32" s="2"/>
      <c r="C32" s="3"/>
      <c r="D32" s="4"/>
      <c r="E32" s="3"/>
      <c r="G32" s="3"/>
      <c r="H32" s="4"/>
      <c r="I32" s="3"/>
      <c r="L32" s="64"/>
    </row>
    <row r="33" spans="2:14" ht="15.75">
      <c r="B33" s="2" t="s">
        <v>59</v>
      </c>
      <c r="C33" s="5">
        <f>-147-132</f>
        <v>-279</v>
      </c>
      <c r="D33" s="4"/>
      <c r="E33" s="5">
        <f>118-157</f>
        <v>-39</v>
      </c>
      <c r="G33" s="5">
        <f>-456.203+23.733</f>
        <v>-432.46999999999997</v>
      </c>
      <c r="H33" s="4"/>
      <c r="I33" s="5">
        <f>-307.592-126.463</f>
        <v>-434.05499999999995</v>
      </c>
      <c r="K33" s="4"/>
      <c r="L33" s="64"/>
      <c r="M33" s="64"/>
      <c r="N33" s="64"/>
    </row>
    <row r="34" spans="2:12" s="7" customFormat="1" ht="15.75" hidden="1" outlineLevel="1">
      <c r="B34" s="9" t="s">
        <v>10</v>
      </c>
      <c r="C34" s="4">
        <v>0</v>
      </c>
      <c r="D34" s="4"/>
      <c r="E34" s="4">
        <v>0</v>
      </c>
      <c r="F34" s="6"/>
      <c r="G34" s="4">
        <v>0</v>
      </c>
      <c r="H34" s="4"/>
      <c r="I34" s="4">
        <v>0</v>
      </c>
      <c r="J34" s="6"/>
      <c r="L34" s="65"/>
    </row>
    <row r="35" spans="2:12" ht="15.75" collapsed="1">
      <c r="B35" s="2"/>
      <c r="C35" s="29"/>
      <c r="D35" s="4"/>
      <c r="E35" s="29"/>
      <c r="G35" s="29"/>
      <c r="H35" s="4"/>
      <c r="I35" s="29"/>
      <c r="K35" s="74"/>
      <c r="L35" s="64"/>
    </row>
    <row r="36" spans="2:12" ht="15.75" hidden="1">
      <c r="B36" s="2" t="s">
        <v>11</v>
      </c>
      <c r="C36" s="2">
        <v>0</v>
      </c>
      <c r="D36" s="10"/>
      <c r="E36" s="2">
        <v>0</v>
      </c>
      <c r="G36" s="2">
        <v>0</v>
      </c>
      <c r="H36" s="10"/>
      <c r="I36" s="2">
        <v>0</v>
      </c>
      <c r="L36" s="64"/>
    </row>
    <row r="37" spans="2:12" ht="15.75" hidden="1">
      <c r="B37" s="2"/>
      <c r="C37" s="3"/>
      <c r="D37" s="4"/>
      <c r="E37" s="3"/>
      <c r="G37" s="3"/>
      <c r="H37" s="4"/>
      <c r="I37" s="3"/>
      <c r="L37" s="64"/>
    </row>
    <row r="38" spans="2:16" ht="15.75">
      <c r="B38" s="2" t="s">
        <v>93</v>
      </c>
      <c r="C38" s="70">
        <f>SUM(C31:C37)</f>
        <v>194.7420000000002</v>
      </c>
      <c r="D38" s="12"/>
      <c r="E38" s="70">
        <f>SUM(E31:E37)</f>
        <v>257.41499999999985</v>
      </c>
      <c r="F38" s="19"/>
      <c r="G38" s="71">
        <f>SUM(G31:G37)</f>
        <v>1094.9329999999943</v>
      </c>
      <c r="H38" s="12"/>
      <c r="I38" s="71">
        <f>SUM(I31:I37)</f>
        <v>1129.3650000000057</v>
      </c>
      <c r="K38" s="11"/>
      <c r="L38" s="75"/>
      <c r="M38" s="19"/>
      <c r="N38" s="19"/>
      <c r="O38" s="76"/>
      <c r="P38" s="19"/>
    </row>
    <row r="39" spans="2:12" ht="15.75">
      <c r="B39" s="2"/>
      <c r="C39" s="70"/>
      <c r="D39" s="12"/>
      <c r="E39" s="70"/>
      <c r="F39" s="19"/>
      <c r="G39" s="71"/>
      <c r="H39" s="12"/>
      <c r="I39" s="71"/>
      <c r="K39" s="11"/>
      <c r="L39" s="63"/>
    </row>
    <row r="40" ht="15.75">
      <c r="B40" s="1" t="s">
        <v>88</v>
      </c>
    </row>
    <row r="41" spans="3:9" ht="15.75">
      <c r="C41" s="19"/>
      <c r="D41" s="19"/>
      <c r="E41" s="19"/>
      <c r="F41" s="19"/>
      <c r="G41" s="19"/>
      <c r="H41" s="19"/>
      <c r="I41" s="19"/>
    </row>
    <row r="42" ht="15.75">
      <c r="B42" s="6" t="s">
        <v>115</v>
      </c>
    </row>
    <row r="43" spans="2:9" ht="15.75">
      <c r="B43" s="6" t="s">
        <v>116</v>
      </c>
      <c r="C43" s="4">
        <v>1</v>
      </c>
      <c r="E43" s="4">
        <v>-4</v>
      </c>
      <c r="G43" s="4">
        <v>20</v>
      </c>
      <c r="I43" s="4">
        <v>20</v>
      </c>
    </row>
    <row r="44" ht="15.75"/>
    <row r="45" spans="2:9" ht="15.75">
      <c r="B45" s="1" t="s">
        <v>118</v>
      </c>
      <c r="C45" s="82"/>
      <c r="D45" s="19"/>
      <c r="E45" s="82"/>
      <c r="F45" s="19"/>
      <c r="G45" s="82"/>
      <c r="H45" s="19"/>
      <c r="I45" s="82"/>
    </row>
    <row r="46" spans="2:9" ht="15.75">
      <c r="B46" s="1" t="s">
        <v>119</v>
      </c>
      <c r="C46" s="81">
        <f>C38+C43</f>
        <v>195.7420000000002</v>
      </c>
      <c r="E46" s="81">
        <f>E38+E43</f>
        <v>253.41499999999985</v>
      </c>
      <c r="G46" s="81">
        <f>G38+G43</f>
        <v>1114.9329999999943</v>
      </c>
      <c r="I46" s="81">
        <f>I38+I43</f>
        <v>1149.3650000000057</v>
      </c>
    </row>
    <row r="47" spans="2:9" ht="15.75">
      <c r="B47" s="1"/>
      <c r="C47" s="80"/>
      <c r="E47" s="80"/>
      <c r="G47" s="80"/>
      <c r="I47" s="80"/>
    </row>
    <row r="48" spans="2:9" ht="15.75">
      <c r="B48" s="2" t="s">
        <v>12</v>
      </c>
      <c r="C48" s="11"/>
      <c r="D48" s="11"/>
      <c r="E48" s="11"/>
      <c r="G48" s="11"/>
      <c r="H48" s="11"/>
      <c r="I48" s="11"/>
    </row>
    <row r="49" spans="2:9" ht="15.75">
      <c r="B49" s="2" t="s">
        <v>78</v>
      </c>
      <c r="C49" s="2">
        <f>(C38/60116)*100</f>
        <v>0.32394370882959644</v>
      </c>
      <c r="D49" s="10"/>
      <c r="E49" s="2">
        <f>(E38/60116)*100</f>
        <v>0.42819715217246634</v>
      </c>
      <c r="G49" s="2">
        <f>(G38/60116)*100</f>
        <v>1.8213670237540658</v>
      </c>
      <c r="H49" s="10"/>
      <c r="I49" s="2">
        <f>(I38/60116)*100</f>
        <v>1.8786429569499064</v>
      </c>
    </row>
    <row r="50" spans="2:9" ht="15.75">
      <c r="B50" s="2"/>
      <c r="C50" s="2"/>
      <c r="D50" s="10"/>
      <c r="E50" s="2"/>
      <c r="F50" s="2"/>
      <c r="G50" s="2"/>
      <c r="H50" s="2"/>
      <c r="I50" s="2"/>
    </row>
    <row r="51" spans="2:9" ht="15.75">
      <c r="B51" s="85" t="s">
        <v>103</v>
      </c>
      <c r="C51" s="85"/>
      <c r="D51" s="85"/>
      <c r="E51" s="85"/>
      <c r="F51" s="85"/>
      <c r="G51" s="85"/>
      <c r="H51" s="85"/>
      <c r="I51" s="85"/>
    </row>
    <row r="52" spans="2:9" ht="15.75" customHeight="1" hidden="1">
      <c r="B52" s="85"/>
      <c r="C52" s="85"/>
      <c r="D52" s="85"/>
      <c r="E52" s="85"/>
      <c r="F52" s="85"/>
      <c r="G52" s="85"/>
      <c r="H52" s="85"/>
      <c r="I52" s="85"/>
    </row>
    <row r="53" spans="2:9" ht="15.75">
      <c r="B53" s="85"/>
      <c r="C53" s="85"/>
      <c r="D53" s="85"/>
      <c r="E53" s="85"/>
      <c r="F53" s="85"/>
      <c r="G53" s="85"/>
      <c r="H53" s="85"/>
      <c r="I53" s="85"/>
    </row>
    <row r="54" spans="2:9" ht="15.75">
      <c r="B54" s="79"/>
      <c r="C54" s="79"/>
      <c r="D54" s="79"/>
      <c r="E54" s="79"/>
      <c r="F54" s="79"/>
      <c r="G54" s="79"/>
      <c r="H54" s="79"/>
      <c r="I54" s="79"/>
    </row>
    <row r="55" spans="2:5" ht="15.75">
      <c r="B55" s="2"/>
      <c r="C55" s="11"/>
      <c r="D55" s="11"/>
      <c r="E55" s="11"/>
    </row>
    <row r="56" spans="2:9" ht="15.75">
      <c r="B56" s="84" t="s">
        <v>117</v>
      </c>
      <c r="C56" s="84"/>
      <c r="D56" s="84"/>
      <c r="E56" s="84"/>
      <c r="F56" s="84"/>
      <c r="G56" s="84"/>
      <c r="H56" s="84"/>
      <c r="I56" s="84"/>
    </row>
    <row r="57" spans="2:9" ht="15.75">
      <c r="B57" s="84"/>
      <c r="C57" s="84"/>
      <c r="D57" s="84"/>
      <c r="E57" s="84"/>
      <c r="F57" s="84"/>
      <c r="G57" s="84"/>
      <c r="H57" s="84"/>
      <c r="I57" s="84"/>
    </row>
    <row r="58" spans="2:9" ht="15.75">
      <c r="B58" s="84"/>
      <c r="C58" s="84"/>
      <c r="D58" s="84"/>
      <c r="E58" s="84"/>
      <c r="F58" s="84"/>
      <c r="G58" s="84"/>
      <c r="H58" s="84"/>
      <c r="I58" s="84"/>
    </row>
    <row r="59" spans="2:5" ht="15.75">
      <c r="B59" s="2"/>
      <c r="C59" s="11"/>
      <c r="D59" s="11"/>
      <c r="E59" s="11"/>
    </row>
    <row r="60" spans="2:9" ht="15.75">
      <c r="B60" s="2"/>
      <c r="C60" s="74"/>
      <c r="D60" s="74"/>
      <c r="E60" s="74"/>
      <c r="F60" s="74"/>
      <c r="G60" s="74"/>
      <c r="H60" s="74"/>
      <c r="I60" s="74"/>
    </row>
    <row r="64" ht="15.75">
      <c r="B64" s="2"/>
    </row>
    <row r="65" spans="2:9" ht="15.75">
      <c r="B65" s="2"/>
      <c r="C65" s="74"/>
      <c r="D65" s="74"/>
      <c r="E65" s="74"/>
      <c r="G65" s="74"/>
      <c r="I65" s="74"/>
    </row>
    <row r="66" spans="2:5" ht="15.75">
      <c r="B66" s="2"/>
      <c r="C66" s="63"/>
      <c r="E66" s="63"/>
    </row>
    <row r="67" ht="15.75">
      <c r="B67" s="2"/>
    </row>
    <row r="68" ht="15.75">
      <c r="B68" s="2"/>
    </row>
    <row r="69" ht="15.75">
      <c r="B69" s="2"/>
    </row>
  </sheetData>
  <sheetProtection/>
  <mergeCells count="2">
    <mergeCell ref="B56:I58"/>
    <mergeCell ref="B51:I53"/>
  </mergeCells>
  <printOptions/>
  <pageMargins left="0.51" right="0.62" top="1" bottom="1" header="0.5" footer="0.5"/>
  <pageSetup fitToHeight="1" fitToWidth="1" horizontalDpi="600" verticalDpi="600" orientation="portrait" paperSize="9" scale="7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indexed="29"/>
    <pageSetUpPr fitToPage="1"/>
  </sheetPr>
  <dimension ref="A2:J59"/>
  <sheetViews>
    <sheetView view="pageBreakPreview" zoomScaleNormal="75" zoomScaleSheetLayoutView="100" zoomScalePageLayoutView="0" workbookViewId="0" topLeftCell="A22">
      <selection activeCell="A59" sqref="A59:IV59"/>
    </sheetView>
  </sheetViews>
  <sheetFormatPr defaultColWidth="9.140625" defaultRowHeight="12.75"/>
  <cols>
    <col min="1" max="1" width="1.7109375" style="6" customWidth="1"/>
    <col min="2" max="2" width="48.421875" style="6" customWidth="1"/>
    <col min="3" max="3" width="18.28125" style="6" customWidth="1"/>
    <col min="4" max="4" width="3.421875" style="6" customWidth="1"/>
    <col min="5" max="5" width="18.7109375" style="6" customWidth="1"/>
    <col min="6" max="6" width="2.14062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87</v>
      </c>
    </row>
    <row r="7" ht="15.75">
      <c r="A7" s="1" t="s">
        <v>140</v>
      </c>
    </row>
    <row r="8" spans="1:3" ht="15.75">
      <c r="A8" s="1" t="s">
        <v>4</v>
      </c>
      <c r="C8" s="21"/>
    </row>
    <row r="9" spans="1:3" ht="15.75">
      <c r="A9" s="1"/>
      <c r="C9" s="21"/>
    </row>
    <row r="10" spans="1:7" ht="15.75">
      <c r="A10" s="1"/>
      <c r="C10" s="21" t="s">
        <v>122</v>
      </c>
      <c r="E10" s="21" t="s">
        <v>45</v>
      </c>
      <c r="F10" s="21"/>
      <c r="G10" s="21" t="s">
        <v>45</v>
      </c>
    </row>
    <row r="11" spans="3:7" ht="15.75">
      <c r="C11" s="83" t="s">
        <v>132</v>
      </c>
      <c r="D11" s="21"/>
      <c r="E11" s="30" t="s">
        <v>97</v>
      </c>
      <c r="F11" s="30"/>
      <c r="G11" s="30" t="s">
        <v>109</v>
      </c>
    </row>
    <row r="12" spans="3:7" ht="15.75">
      <c r="C12" s="21" t="s">
        <v>8</v>
      </c>
      <c r="D12" s="21"/>
      <c r="E12" s="21" t="s">
        <v>8</v>
      </c>
      <c r="F12" s="21"/>
      <c r="G12" s="21" t="s">
        <v>8</v>
      </c>
    </row>
    <row r="13" ht="15.75">
      <c r="B13" s="1" t="s">
        <v>60</v>
      </c>
    </row>
    <row r="14" ht="15.75">
      <c r="B14" s="1"/>
    </row>
    <row r="15" ht="15.75">
      <c r="B15" s="1" t="s">
        <v>61</v>
      </c>
    </row>
    <row r="16" spans="2:9" ht="15.75">
      <c r="B16" s="6" t="s">
        <v>26</v>
      </c>
      <c r="C16" s="25">
        <v>30031.464</v>
      </c>
      <c r="D16" s="4"/>
      <c r="E16" s="25">
        <v>29667</v>
      </c>
      <c r="F16" s="12"/>
      <c r="G16" s="25">
        <v>31416</v>
      </c>
      <c r="H16" s="17"/>
      <c r="I16" s="17"/>
    </row>
    <row r="17" spans="2:8" ht="15.75">
      <c r="B17" s="6" t="s">
        <v>27</v>
      </c>
      <c r="C17" s="23">
        <v>0</v>
      </c>
      <c r="D17" s="4"/>
      <c r="E17" s="23">
        <v>0</v>
      </c>
      <c r="F17" s="12"/>
      <c r="G17" s="23">
        <v>144</v>
      </c>
      <c r="H17" s="17"/>
    </row>
    <row r="18" spans="3:7" ht="15.75" hidden="1">
      <c r="C18" s="26"/>
      <c r="D18" s="4"/>
      <c r="E18" s="26"/>
      <c r="F18" s="12"/>
      <c r="G18" s="26"/>
    </row>
    <row r="19" spans="3:7" ht="15.75">
      <c r="C19" s="24">
        <f>SUM(C16:C18)</f>
        <v>30031.464</v>
      </c>
      <c r="D19" s="4"/>
      <c r="E19" s="24">
        <f>SUM(E16:E18)</f>
        <v>29667</v>
      </c>
      <c r="F19" s="12"/>
      <c r="G19" s="24">
        <f>SUM(G16:G18)</f>
        <v>31560</v>
      </c>
    </row>
    <row r="20" spans="2:6" ht="15.75">
      <c r="B20" s="1" t="s">
        <v>28</v>
      </c>
      <c r="C20" s="12"/>
      <c r="D20" s="4"/>
      <c r="E20" s="12"/>
      <c r="F20" s="12"/>
    </row>
    <row r="21" spans="2:8" ht="15.75">
      <c r="B21" s="6" t="s">
        <v>74</v>
      </c>
      <c r="C21" s="25">
        <v>835.035</v>
      </c>
      <c r="D21" s="4"/>
      <c r="E21" s="25">
        <v>682</v>
      </c>
      <c r="F21" s="12"/>
      <c r="G21" s="25">
        <v>530</v>
      </c>
      <c r="H21" s="2"/>
    </row>
    <row r="22" spans="2:8" ht="15.75">
      <c r="B22" s="6" t="s">
        <v>62</v>
      </c>
      <c r="C22" s="23">
        <v>22350.7</v>
      </c>
      <c r="D22" s="4"/>
      <c r="E22" s="23">
        <v>21273</v>
      </c>
      <c r="F22" s="12"/>
      <c r="G22" s="23">
        <v>22704</v>
      </c>
      <c r="H22" s="2"/>
    </row>
    <row r="23" spans="2:8" ht="15.75">
      <c r="B23" s="6" t="s">
        <v>63</v>
      </c>
      <c r="C23" s="23">
        <v>9029.107</v>
      </c>
      <c r="D23" s="4"/>
      <c r="E23" s="23">
        <v>7744</v>
      </c>
      <c r="F23" s="12"/>
      <c r="G23" s="23">
        <v>7580</v>
      </c>
      <c r="H23" s="2"/>
    </row>
    <row r="24" spans="2:8" ht="15.75" hidden="1">
      <c r="B24" s="6" t="s">
        <v>73</v>
      </c>
      <c r="C24" s="23"/>
      <c r="D24" s="4"/>
      <c r="E24" s="23">
        <v>0</v>
      </c>
      <c r="F24" s="12"/>
      <c r="G24" s="23">
        <v>0</v>
      </c>
      <c r="H24" s="2"/>
    </row>
    <row r="25" spans="2:8" ht="15.75">
      <c r="B25" s="6" t="s">
        <v>23</v>
      </c>
      <c r="C25" s="26">
        <v>9999.762</v>
      </c>
      <c r="D25" s="4"/>
      <c r="E25" s="26">
        <v>13691</v>
      </c>
      <c r="F25" s="12"/>
      <c r="G25" s="26">
        <v>14960</v>
      </c>
      <c r="H25" s="2"/>
    </row>
    <row r="26" spans="3:8" ht="15.75">
      <c r="C26" s="26">
        <f>C21+C22+C23+C25+C24</f>
        <v>42214.604</v>
      </c>
      <c r="D26" s="4"/>
      <c r="E26" s="26">
        <f>E21+E22+E23+E25+E24</f>
        <v>43390</v>
      </c>
      <c r="F26" s="12"/>
      <c r="G26" s="26">
        <f>G21+G22+G23+G25+G24</f>
        <v>45774</v>
      </c>
      <c r="H26" s="2"/>
    </row>
    <row r="27" spans="3:8" ht="15.75">
      <c r="C27" s="12"/>
      <c r="D27" s="4"/>
      <c r="E27" s="12"/>
      <c r="F27" s="12"/>
      <c r="H27" s="2"/>
    </row>
    <row r="28" spans="2:8" ht="16.5" thickBot="1">
      <c r="B28" s="1" t="s">
        <v>64</v>
      </c>
      <c r="C28" s="27">
        <f>C19+C26</f>
        <v>72246.068</v>
      </c>
      <c r="D28" s="4"/>
      <c r="E28" s="27">
        <f>E19+E26</f>
        <v>73057</v>
      </c>
      <c r="F28" s="39"/>
      <c r="G28" s="27">
        <f>G19+G26</f>
        <v>77334</v>
      </c>
      <c r="H28" s="39"/>
    </row>
    <row r="29" spans="3:8" ht="16.5" thickTop="1">
      <c r="C29" s="12"/>
      <c r="D29" s="4"/>
      <c r="E29" s="12"/>
      <c r="F29" s="12"/>
      <c r="H29" s="2"/>
    </row>
    <row r="30" spans="2:8" ht="15.75">
      <c r="B30" s="1" t="s">
        <v>65</v>
      </c>
      <c r="C30" s="12"/>
      <c r="D30" s="4"/>
      <c r="E30" s="12"/>
      <c r="F30" s="12"/>
      <c r="H30" s="2"/>
    </row>
    <row r="31" spans="3:8" ht="15.75">
      <c r="C31" s="12"/>
      <c r="D31" s="4"/>
      <c r="E31" s="12"/>
      <c r="F31" s="12"/>
      <c r="H31" s="2"/>
    </row>
    <row r="32" spans="2:8" ht="15.75">
      <c r="B32" s="1" t="s">
        <v>120</v>
      </c>
      <c r="C32" s="12"/>
      <c r="D32" s="4"/>
      <c r="E32" s="12"/>
      <c r="F32" s="12"/>
      <c r="H32" s="2"/>
    </row>
    <row r="33" spans="2:8" ht="15.75">
      <c r="B33" s="1" t="s">
        <v>121</v>
      </c>
      <c r="C33" s="4"/>
      <c r="D33" s="4"/>
      <c r="E33" s="4"/>
      <c r="F33" s="4"/>
      <c r="H33" s="2"/>
    </row>
    <row r="34" spans="2:8" ht="15.75">
      <c r="B34" s="6" t="s">
        <v>30</v>
      </c>
      <c r="C34" s="25">
        <v>60116</v>
      </c>
      <c r="D34" s="4"/>
      <c r="E34" s="25">
        <v>60116</v>
      </c>
      <c r="F34" s="12"/>
      <c r="G34" s="25">
        <v>60116</v>
      </c>
      <c r="H34" s="2"/>
    </row>
    <row r="35" spans="2:8" ht="15.75">
      <c r="B35" s="6" t="s">
        <v>49</v>
      </c>
      <c r="C35" s="23">
        <v>413</v>
      </c>
      <c r="D35" s="4"/>
      <c r="E35" s="23">
        <v>413</v>
      </c>
      <c r="F35" s="12"/>
      <c r="G35" s="23">
        <v>413</v>
      </c>
      <c r="H35" s="2"/>
    </row>
    <row r="36" spans="2:8" ht="15.75">
      <c r="B36" s="6" t="s">
        <v>91</v>
      </c>
      <c r="C36" s="23">
        <f>EQUITYKLSE!F42+EQUITYKLSE!H42</f>
        <v>6512.308999999995</v>
      </c>
      <c r="D36" s="4"/>
      <c r="E36" s="23">
        <v>6750</v>
      </c>
      <c r="F36" s="12"/>
      <c r="G36" s="23">
        <v>7103</v>
      </c>
      <c r="H36" s="2"/>
    </row>
    <row r="37" spans="2:8" ht="15.75">
      <c r="B37" s="1" t="s">
        <v>66</v>
      </c>
      <c r="C37" s="24">
        <f>SUM(C34:C36)</f>
        <v>67041.309</v>
      </c>
      <c r="D37" s="12"/>
      <c r="E37" s="24">
        <f>SUM(E34:E36)</f>
        <v>67279</v>
      </c>
      <c r="F37" s="12"/>
      <c r="G37" s="24">
        <f>SUM(G34:G36)</f>
        <v>67632</v>
      </c>
      <c r="H37" s="2"/>
    </row>
    <row r="38" spans="2:8" ht="15.75">
      <c r="B38" s="1"/>
      <c r="C38" s="12"/>
      <c r="D38" s="12"/>
      <c r="E38" s="12"/>
      <c r="F38" s="12"/>
      <c r="H38" s="2"/>
    </row>
    <row r="39" spans="2:8" ht="15.75">
      <c r="B39" s="1" t="s">
        <v>81</v>
      </c>
      <c r="C39" s="12"/>
      <c r="D39" s="12"/>
      <c r="E39" s="12"/>
      <c r="F39" s="12"/>
      <c r="H39" s="2"/>
    </row>
    <row r="40" spans="2:9" ht="15.75">
      <c r="B40" s="6" t="s">
        <v>75</v>
      </c>
      <c r="C40" s="25">
        <v>0</v>
      </c>
      <c r="D40" s="4"/>
      <c r="E40" s="25">
        <v>52</v>
      </c>
      <c r="F40" s="12"/>
      <c r="G40" s="25">
        <v>218</v>
      </c>
      <c r="H40" s="2"/>
      <c r="I40" s="17"/>
    </row>
    <row r="41" spans="2:8" ht="15.75">
      <c r="B41" s="6" t="s">
        <v>71</v>
      </c>
      <c r="C41" s="23">
        <v>212.147</v>
      </c>
      <c r="D41" s="4"/>
      <c r="E41" s="23">
        <v>234</v>
      </c>
      <c r="F41" s="12"/>
      <c r="G41" s="23">
        <v>0</v>
      </c>
      <c r="H41" s="2"/>
    </row>
    <row r="42" spans="3:8" ht="15.75">
      <c r="C42" s="24">
        <f>SUM(C40:C41)</f>
        <v>212.147</v>
      </c>
      <c r="D42" s="4"/>
      <c r="E42" s="24">
        <f>SUM(E40:E41)</f>
        <v>286</v>
      </c>
      <c r="F42" s="12"/>
      <c r="G42" s="24">
        <f>SUM(G40:G41)</f>
        <v>218</v>
      </c>
      <c r="H42" s="2"/>
    </row>
    <row r="43" spans="2:9" ht="15.75">
      <c r="B43" s="1" t="s">
        <v>29</v>
      </c>
      <c r="C43" s="4"/>
      <c r="D43" s="4"/>
      <c r="E43" s="4"/>
      <c r="F43" s="4"/>
      <c r="H43" s="2"/>
      <c r="I43" s="66"/>
    </row>
    <row r="44" spans="2:10" ht="15.75">
      <c r="B44" s="6" t="s">
        <v>67</v>
      </c>
      <c r="C44" s="25">
        <v>4954</v>
      </c>
      <c r="D44" s="4"/>
      <c r="E44" s="25">
        <v>5363</v>
      </c>
      <c r="F44" s="12"/>
      <c r="G44" s="25">
        <v>7984</v>
      </c>
      <c r="H44" s="2"/>
      <c r="I44" s="66"/>
      <c r="J44" s="48"/>
    </row>
    <row r="45" spans="2:9" ht="15.75">
      <c r="B45" s="6" t="s">
        <v>75</v>
      </c>
      <c r="C45" s="23">
        <v>38.574</v>
      </c>
      <c r="D45" s="4"/>
      <c r="E45" s="23">
        <v>129</v>
      </c>
      <c r="F45" s="12"/>
      <c r="G45" s="23">
        <v>1500</v>
      </c>
      <c r="H45" s="2"/>
      <c r="I45" s="19"/>
    </row>
    <row r="46" spans="3:9" ht="15.75">
      <c r="C46" s="24">
        <f>SUM(C44:C45)</f>
        <v>4992.574</v>
      </c>
      <c r="D46" s="4"/>
      <c r="E46" s="24">
        <f>SUM(E44:E45)</f>
        <v>5492</v>
      </c>
      <c r="F46" s="12"/>
      <c r="G46" s="24">
        <f>SUM(G44:G45)</f>
        <v>9484</v>
      </c>
      <c r="H46" s="2"/>
      <c r="I46" s="67"/>
    </row>
    <row r="47" spans="3:9" ht="15.75">
      <c r="C47" s="4"/>
      <c r="D47" s="4"/>
      <c r="E47" s="4"/>
      <c r="F47" s="4"/>
      <c r="H47" s="2"/>
      <c r="I47" s="67"/>
    </row>
    <row r="48" spans="2:9" ht="15.75">
      <c r="B48" s="1" t="s">
        <v>68</v>
      </c>
      <c r="C48" s="4">
        <f>C42+C46</f>
        <v>5204.721</v>
      </c>
      <c r="D48" s="4"/>
      <c r="E48" s="4">
        <f>E42+E46</f>
        <v>5778</v>
      </c>
      <c r="F48" s="4"/>
      <c r="G48" s="17">
        <f>G42+G46</f>
        <v>9702</v>
      </c>
      <c r="H48" s="2"/>
      <c r="I48" s="67"/>
    </row>
    <row r="49" spans="3:9" ht="15.75">
      <c r="C49" s="4"/>
      <c r="D49" s="4"/>
      <c r="E49" s="4"/>
      <c r="F49" s="4"/>
      <c r="H49" s="2"/>
      <c r="I49" s="67"/>
    </row>
    <row r="50" spans="2:8" ht="16.5" thickBot="1">
      <c r="B50" s="1" t="s">
        <v>69</v>
      </c>
      <c r="C50" s="27">
        <f>C37+C48</f>
        <v>72246.03</v>
      </c>
      <c r="D50" s="4"/>
      <c r="E50" s="27">
        <f>E37+E48</f>
        <v>73057</v>
      </c>
      <c r="F50" s="39"/>
      <c r="G50" s="27">
        <f>G37+G48</f>
        <v>77334</v>
      </c>
      <c r="H50" s="2"/>
    </row>
    <row r="51" spans="3:8" ht="16.5" thickTop="1">
      <c r="C51" s="4"/>
      <c r="D51" s="4"/>
      <c r="E51" s="4"/>
      <c r="F51" s="4"/>
      <c r="H51" s="2"/>
    </row>
    <row r="52" spans="2:8" ht="16.5" thickBot="1">
      <c r="B52" s="6" t="s">
        <v>52</v>
      </c>
      <c r="C52" s="69">
        <f>(C28-C48)/C34*100</f>
        <v>111.51997305209926</v>
      </c>
      <c r="D52" s="4"/>
      <c r="E52" s="69">
        <f>(E28-E48)/E34*100</f>
        <v>111.91529709228824</v>
      </c>
      <c r="F52" s="12"/>
      <c r="G52" s="69">
        <f>(G28-G48)/G34*100</f>
        <v>112.50249517599309</v>
      </c>
      <c r="H52" s="2"/>
    </row>
    <row r="53" ht="16.5" thickTop="1">
      <c r="H53" s="2"/>
    </row>
    <row r="54" spans="2:8" ht="15.75">
      <c r="B54" s="86" t="s">
        <v>125</v>
      </c>
      <c r="C54" s="86"/>
      <c r="D54" s="86"/>
      <c r="E54" s="86"/>
      <c r="F54" s="86"/>
      <c r="G54" s="86"/>
      <c r="H54" s="2"/>
    </row>
    <row r="55" spans="2:8" ht="15.75">
      <c r="B55" s="86"/>
      <c r="C55" s="86"/>
      <c r="D55" s="86"/>
      <c r="E55" s="86"/>
      <c r="F55" s="86"/>
      <c r="G55" s="86"/>
      <c r="H55" s="2"/>
    </row>
    <row r="56" spans="2:8" ht="15.75">
      <c r="B56" s="86"/>
      <c r="C56" s="86"/>
      <c r="D56" s="86"/>
      <c r="E56" s="86"/>
      <c r="F56" s="86"/>
      <c r="G56" s="86"/>
      <c r="H56" s="2"/>
    </row>
    <row r="57" spans="3:8" ht="15.75">
      <c r="C57" s="17"/>
      <c r="E57" s="17"/>
      <c r="F57" s="17"/>
      <c r="H57" s="2"/>
    </row>
    <row r="58" spans="3:6" ht="15.75">
      <c r="C58" s="4"/>
      <c r="D58" s="4"/>
      <c r="E58" s="4"/>
      <c r="F58" s="4"/>
    </row>
    <row r="59" spans="3:7" ht="15.75">
      <c r="C59" s="17"/>
      <c r="D59" s="17"/>
      <c r="E59" s="17"/>
      <c r="F59" s="17"/>
      <c r="G59" s="17"/>
    </row>
  </sheetData>
  <sheetProtection/>
  <mergeCells count="1">
    <mergeCell ref="B54:G56"/>
  </mergeCells>
  <printOptions/>
  <pageMargins left="0.75" right="0.75" top="0.89" bottom="0.86" header="0.5" footer="0.5"/>
  <pageSetup fitToHeight="1" fitToWidth="1" horizontalDpi="600" verticalDpi="600" orientation="portrait" paperSize="9" scale="7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M57"/>
  <sheetViews>
    <sheetView zoomScale="85" zoomScaleNormal="85" zoomScalePageLayoutView="0" workbookViewId="0" topLeftCell="A10">
      <selection activeCell="H22" sqref="H22"/>
    </sheetView>
  </sheetViews>
  <sheetFormatPr defaultColWidth="9.140625" defaultRowHeight="12.75"/>
  <cols>
    <col min="1" max="1" width="31.8515625" style="2" customWidth="1"/>
    <col min="2" max="2" width="14.00390625" style="4" bestFit="1" customWidth="1"/>
    <col min="3" max="3" width="1.28515625" style="4" customWidth="1"/>
    <col min="4" max="4" width="14.7109375" style="4" bestFit="1" customWidth="1"/>
    <col min="5" max="5" width="1.1484375" style="12" customWidth="1"/>
    <col min="6" max="6" width="18.28125" style="4" customWidth="1"/>
    <col min="7" max="7" width="1.1484375" style="12" customWidth="1"/>
    <col min="8" max="8" width="16.140625" style="4" customWidth="1"/>
    <col min="9" max="9" width="1.1484375" style="12" customWidth="1"/>
    <col min="10" max="10" width="14.00390625" style="4" bestFit="1" customWidth="1"/>
    <col min="11" max="11" width="18.00390625" style="6" customWidth="1"/>
    <col min="12" max="12" width="11.57421875" style="6" customWidth="1"/>
    <col min="13" max="13" width="38.8515625" style="6" customWidth="1"/>
    <col min="14" max="16384" width="9.140625" style="6" customWidth="1"/>
  </cols>
  <sheetData>
    <row r="1" ht="15.75">
      <c r="A1" s="56"/>
    </row>
    <row r="2" ht="15.75">
      <c r="A2" s="50" t="s">
        <v>1</v>
      </c>
    </row>
    <row r="3" ht="15.75">
      <c r="A3" s="50" t="s">
        <v>2</v>
      </c>
    </row>
    <row r="4" ht="15.75">
      <c r="A4" s="50" t="s">
        <v>3</v>
      </c>
    </row>
    <row r="5" ht="15.75">
      <c r="A5" s="55"/>
    </row>
    <row r="6" ht="15.75">
      <c r="A6" s="55" t="s">
        <v>42</v>
      </c>
    </row>
    <row r="7" spans="1:6" ht="15.75">
      <c r="A7" s="50" t="s">
        <v>133</v>
      </c>
      <c r="B7" s="12"/>
      <c r="C7" s="12"/>
      <c r="D7" s="12"/>
      <c r="F7" s="12"/>
    </row>
    <row r="8" spans="1:6" ht="15.75">
      <c r="A8" s="42"/>
      <c r="B8" s="12"/>
      <c r="C8" s="12"/>
      <c r="D8" s="12"/>
      <c r="F8" s="12"/>
    </row>
    <row r="9" ht="15.75">
      <c r="F9" s="13" t="s">
        <v>31</v>
      </c>
    </row>
    <row r="10" spans="6:8" ht="15.75">
      <c r="F10" s="13" t="s">
        <v>32</v>
      </c>
      <c r="H10" s="6"/>
    </row>
    <row r="11" spans="2:10" ht="15.75">
      <c r="B11" s="57"/>
      <c r="C11" s="57"/>
      <c r="D11" s="57"/>
      <c r="E11" s="58"/>
      <c r="F11" s="13" t="s">
        <v>33</v>
      </c>
      <c r="G11" s="58"/>
      <c r="H11" s="13" t="s">
        <v>32</v>
      </c>
      <c r="I11" s="58"/>
      <c r="J11" s="57"/>
    </row>
    <row r="12" spans="2:10" ht="15.75">
      <c r="B12" s="13" t="s">
        <v>34</v>
      </c>
      <c r="C12" s="13"/>
      <c r="D12" s="13" t="s">
        <v>34</v>
      </c>
      <c r="E12" s="58"/>
      <c r="F12" s="13" t="s">
        <v>35</v>
      </c>
      <c r="G12" s="58"/>
      <c r="H12" s="13" t="s">
        <v>36</v>
      </c>
      <c r="I12" s="58"/>
      <c r="J12" s="57"/>
    </row>
    <row r="13" spans="2:10" ht="15.75">
      <c r="B13" s="13" t="s">
        <v>37</v>
      </c>
      <c r="C13" s="13"/>
      <c r="D13" s="13" t="s">
        <v>46</v>
      </c>
      <c r="E13" s="58"/>
      <c r="F13" s="13" t="s">
        <v>38</v>
      </c>
      <c r="G13" s="58"/>
      <c r="H13" s="13" t="s">
        <v>83</v>
      </c>
      <c r="I13" s="58"/>
      <c r="J13" s="13" t="s">
        <v>39</v>
      </c>
    </row>
    <row r="14" spans="1:10" ht="15.75">
      <c r="A14" s="50"/>
      <c r="B14" s="13" t="s">
        <v>15</v>
      </c>
      <c r="C14" s="13"/>
      <c r="D14" s="13" t="s">
        <v>15</v>
      </c>
      <c r="E14" s="58"/>
      <c r="F14" s="13" t="s">
        <v>15</v>
      </c>
      <c r="G14" s="58"/>
      <c r="H14" s="13" t="s">
        <v>15</v>
      </c>
      <c r="I14" s="58"/>
      <c r="J14" s="13" t="s">
        <v>15</v>
      </c>
    </row>
    <row r="15" spans="2:10" ht="15.75">
      <c r="B15" s="12"/>
      <c r="C15" s="12"/>
      <c r="D15" s="12"/>
      <c r="F15" s="12"/>
      <c r="H15" s="12"/>
      <c r="J15" s="12"/>
    </row>
    <row r="16" spans="1:11" ht="15.75">
      <c r="A16" s="50" t="s">
        <v>112</v>
      </c>
      <c r="B16" s="12">
        <v>60116</v>
      </c>
      <c r="C16" s="12"/>
      <c r="D16" s="12">
        <v>413</v>
      </c>
      <c r="F16" s="12">
        <v>0</v>
      </c>
      <c r="H16" s="12">
        <v>7103</v>
      </c>
      <c r="J16" s="4">
        <f>SUM(B16:H16)</f>
        <v>67632</v>
      </c>
      <c r="K16" s="17"/>
    </row>
    <row r="17" spans="1:11" ht="15.75">
      <c r="A17" s="2" t="s">
        <v>123</v>
      </c>
      <c r="K17" s="17"/>
    </row>
    <row r="18" spans="1:11" ht="15.75" hidden="1">
      <c r="A18" s="2" t="s">
        <v>41</v>
      </c>
      <c r="B18" s="4">
        <v>0</v>
      </c>
      <c r="F18" s="4">
        <v>0</v>
      </c>
      <c r="H18" s="4">
        <v>0</v>
      </c>
      <c r="J18" s="4">
        <f>H18</f>
        <v>0</v>
      </c>
      <c r="K18" s="4"/>
    </row>
    <row r="19" spans="1:11" ht="15.75" hidden="1">
      <c r="A19" s="2" t="s">
        <v>51</v>
      </c>
      <c r="B19" s="4">
        <v>0</v>
      </c>
      <c r="D19" s="4">
        <v>0</v>
      </c>
      <c r="F19" s="4">
        <v>0</v>
      </c>
      <c r="H19" s="4">
        <v>0</v>
      </c>
      <c r="J19" s="4">
        <f>H19</f>
        <v>0</v>
      </c>
      <c r="K19" s="4"/>
    </row>
    <row r="20" spans="1:11" ht="15.75">
      <c r="A20" s="2" t="s">
        <v>124</v>
      </c>
      <c r="B20" s="12">
        <v>0</v>
      </c>
      <c r="C20" s="12"/>
      <c r="D20" s="12">
        <v>0</v>
      </c>
      <c r="F20" s="4">
        <v>20</v>
      </c>
      <c r="H20" s="12">
        <v>1129</v>
      </c>
      <c r="J20" s="12">
        <f>B20+F20+H20+D20</f>
        <v>1149</v>
      </c>
      <c r="K20" s="4"/>
    </row>
    <row r="21" spans="1:11" ht="15.75">
      <c r="A21" s="2" t="s">
        <v>82</v>
      </c>
      <c r="B21" s="4">
        <v>0</v>
      </c>
      <c r="D21" s="4">
        <v>0</v>
      </c>
      <c r="F21" s="4">
        <v>0</v>
      </c>
      <c r="H21" s="4">
        <v>-1578</v>
      </c>
      <c r="J21" s="12">
        <f>B21+F21+H21+D21</f>
        <v>-1578</v>
      </c>
      <c r="K21" s="4"/>
    </row>
    <row r="22" spans="1:13" ht="15.75">
      <c r="A22" s="50" t="s">
        <v>134</v>
      </c>
      <c r="B22" s="41">
        <f>B16+B20+B21</f>
        <v>60116</v>
      </c>
      <c r="C22" s="12"/>
      <c r="D22" s="41">
        <f>D16+D20+D21</f>
        <v>413</v>
      </c>
      <c r="F22" s="41">
        <f>F16+F20+F21</f>
        <v>20</v>
      </c>
      <c r="H22" s="41">
        <f>H16+H20+H21</f>
        <v>6654</v>
      </c>
      <c r="J22" s="41">
        <f>J16+J20+J21</f>
        <v>67203</v>
      </c>
      <c r="K22" s="17"/>
      <c r="L22" s="17"/>
      <c r="M22" s="17"/>
    </row>
    <row r="23" spans="1:13" ht="15.75">
      <c r="A23" s="50"/>
      <c r="B23" s="12"/>
      <c r="C23" s="12"/>
      <c r="D23" s="12"/>
      <c r="F23" s="12"/>
      <c r="H23" s="12"/>
      <c r="J23" s="12"/>
      <c r="K23" s="17"/>
      <c r="L23" s="17"/>
      <c r="M23" s="17"/>
    </row>
    <row r="24" spans="1:13" ht="15.75">
      <c r="A24" s="50"/>
      <c r="B24" s="12"/>
      <c r="C24" s="12"/>
      <c r="D24" s="12"/>
      <c r="F24" s="12"/>
      <c r="H24" s="12"/>
      <c r="J24" s="12"/>
      <c r="K24" s="17"/>
      <c r="L24" s="17"/>
      <c r="M24" s="17"/>
    </row>
    <row r="25" ht="15.75">
      <c r="A25" s="55"/>
    </row>
    <row r="26" ht="15.75">
      <c r="A26" s="55" t="s">
        <v>42</v>
      </c>
    </row>
    <row r="27" ht="15.75">
      <c r="A27" s="50" t="s">
        <v>129</v>
      </c>
    </row>
    <row r="28" ht="15.75" hidden="1">
      <c r="A28" s="59" t="s">
        <v>47</v>
      </c>
    </row>
    <row r="29" ht="15.75">
      <c r="A29" s="42" t="s">
        <v>43</v>
      </c>
    </row>
    <row r="30" spans="1:6" ht="15.75">
      <c r="A30" s="50"/>
      <c r="F30" s="13" t="s">
        <v>31</v>
      </c>
    </row>
    <row r="31" spans="1:8" ht="15.75">
      <c r="A31" s="50"/>
      <c r="E31" s="60"/>
      <c r="F31" s="13" t="s">
        <v>32</v>
      </c>
      <c r="H31" s="6"/>
    </row>
    <row r="32" spans="1:10" ht="15.75">
      <c r="A32" s="50"/>
      <c r="B32" s="57"/>
      <c r="C32" s="57"/>
      <c r="D32" s="57"/>
      <c r="E32" s="58"/>
      <c r="F32" s="13" t="s">
        <v>33</v>
      </c>
      <c r="G32" s="58"/>
      <c r="H32" s="13" t="s">
        <v>32</v>
      </c>
      <c r="I32" s="58"/>
      <c r="J32" s="57"/>
    </row>
    <row r="33" spans="1:10" ht="15.75">
      <c r="A33" s="50"/>
      <c r="B33" s="57" t="s">
        <v>34</v>
      </c>
      <c r="C33" s="57"/>
      <c r="D33" s="13" t="s">
        <v>34</v>
      </c>
      <c r="E33" s="58"/>
      <c r="F33" s="13" t="s">
        <v>35</v>
      </c>
      <c r="G33" s="58"/>
      <c r="H33" s="13" t="s">
        <v>36</v>
      </c>
      <c r="I33" s="58"/>
      <c r="J33" s="57"/>
    </row>
    <row r="34" spans="1:10" ht="15.75">
      <c r="A34" s="50"/>
      <c r="B34" s="57" t="s">
        <v>37</v>
      </c>
      <c r="C34" s="57"/>
      <c r="D34" s="13" t="s">
        <v>46</v>
      </c>
      <c r="E34" s="58"/>
      <c r="F34" s="13" t="s">
        <v>38</v>
      </c>
      <c r="G34" s="58"/>
      <c r="H34" s="13" t="s">
        <v>83</v>
      </c>
      <c r="I34" s="58"/>
      <c r="J34" s="13" t="s">
        <v>39</v>
      </c>
    </row>
    <row r="35" spans="1:10" ht="15.75">
      <c r="A35" s="50"/>
      <c r="B35" s="13" t="s">
        <v>15</v>
      </c>
      <c r="C35" s="13"/>
      <c r="D35" s="13" t="s">
        <v>15</v>
      </c>
      <c r="E35" s="61"/>
      <c r="F35" s="13" t="s">
        <v>15</v>
      </c>
      <c r="G35" s="61"/>
      <c r="H35" s="13" t="s">
        <v>15</v>
      </c>
      <c r="I35" s="61"/>
      <c r="J35" s="13" t="s">
        <v>15</v>
      </c>
    </row>
    <row r="36" spans="1:10" ht="15.75">
      <c r="A36" s="50"/>
      <c r="B36" s="13"/>
      <c r="C36" s="13"/>
      <c r="D36" s="13"/>
      <c r="E36" s="61"/>
      <c r="F36" s="13"/>
      <c r="G36" s="61"/>
      <c r="H36" s="13"/>
      <c r="I36" s="61"/>
      <c r="J36" s="13"/>
    </row>
    <row r="37" spans="1:11" ht="15.75">
      <c r="A37" s="50" t="s">
        <v>113</v>
      </c>
      <c r="B37" s="4">
        <v>60116</v>
      </c>
      <c r="D37" s="4">
        <v>413</v>
      </c>
      <c r="F37" s="4">
        <v>20</v>
      </c>
      <c r="H37" s="4">
        <v>6730</v>
      </c>
      <c r="J37" s="4">
        <f>SUM(B37:H37)</f>
        <v>67279</v>
      </c>
      <c r="K37" s="17"/>
    </row>
    <row r="38" spans="1:11" ht="15.75">
      <c r="A38" s="2" t="s">
        <v>123</v>
      </c>
      <c r="B38" s="6"/>
      <c r="C38" s="6"/>
      <c r="D38" s="6"/>
      <c r="E38" s="6"/>
      <c r="F38" s="6"/>
      <c r="G38" s="6"/>
      <c r="H38" s="6"/>
      <c r="I38" s="6"/>
      <c r="J38" s="6"/>
      <c r="K38" s="4"/>
    </row>
    <row r="39" spans="1:11" ht="15.75" customHeight="1" hidden="1">
      <c r="A39" s="2" t="s">
        <v>48</v>
      </c>
      <c r="B39" s="4">
        <v>0</v>
      </c>
      <c r="D39" s="4">
        <v>0</v>
      </c>
      <c r="F39" s="4">
        <v>0</v>
      </c>
      <c r="H39" s="4">
        <v>0</v>
      </c>
      <c r="J39" s="4">
        <f>SUM(B39:I39)</f>
        <v>0</v>
      </c>
      <c r="K39" s="4"/>
    </row>
    <row r="40" spans="1:11" ht="15.75" customHeight="1">
      <c r="A40" s="2" t="s">
        <v>124</v>
      </c>
      <c r="B40" s="4">
        <v>0</v>
      </c>
      <c r="D40" s="4">
        <v>0</v>
      </c>
      <c r="F40" s="4">
        <v>20</v>
      </c>
      <c r="H40" s="4">
        <f>ISKLSE!G38</f>
        <v>1094.9329999999943</v>
      </c>
      <c r="J40" s="4">
        <f>SUM(B40:I40)</f>
        <v>1114.9329999999943</v>
      </c>
      <c r="K40" s="4"/>
    </row>
    <row r="41" spans="1:11" ht="15.75" customHeight="1">
      <c r="A41" s="2" t="s">
        <v>82</v>
      </c>
      <c r="B41" s="4">
        <v>0</v>
      </c>
      <c r="D41" s="4">
        <v>0</v>
      </c>
      <c r="F41" s="4">
        <v>0</v>
      </c>
      <c r="H41" s="4">
        <v>-1352.624</v>
      </c>
      <c r="J41" s="4">
        <f>SUM(B41:I41)</f>
        <v>-1352.624</v>
      </c>
      <c r="K41" s="4"/>
    </row>
    <row r="42" spans="1:13" ht="15.75">
      <c r="A42" s="50" t="s">
        <v>135</v>
      </c>
      <c r="B42" s="41">
        <f>SUM(B37:B41)</f>
        <v>60116</v>
      </c>
      <c r="C42" s="12"/>
      <c r="D42" s="41">
        <f>SUM(D37:D41)</f>
        <v>413</v>
      </c>
      <c r="F42" s="41">
        <f>SUM(F37:F41)</f>
        <v>40</v>
      </c>
      <c r="H42" s="41">
        <f>SUM(H37:H41)</f>
        <v>6472.308999999995</v>
      </c>
      <c r="J42" s="41">
        <f>SUM(J37:J41)</f>
        <v>67041.309</v>
      </c>
      <c r="K42" s="17"/>
      <c r="L42" s="17"/>
      <c r="M42" s="4"/>
    </row>
    <row r="55" spans="1:10" ht="15.75">
      <c r="A55" s="85" t="s">
        <v>126</v>
      </c>
      <c r="B55" s="85"/>
      <c r="C55" s="85"/>
      <c r="D55" s="85"/>
      <c r="E55" s="85"/>
      <c r="F55" s="85"/>
      <c r="G55" s="85"/>
      <c r="H55" s="85"/>
      <c r="I55" s="85"/>
      <c r="J55" s="85"/>
    </row>
    <row r="56" spans="1:10" ht="15.75">
      <c r="A56" s="85"/>
      <c r="B56" s="85"/>
      <c r="C56" s="85"/>
      <c r="D56" s="85"/>
      <c r="E56" s="85"/>
      <c r="F56" s="85"/>
      <c r="G56" s="85"/>
      <c r="H56" s="85"/>
      <c r="I56" s="85"/>
      <c r="J56" s="85"/>
    </row>
    <row r="57" spans="1:10" ht="15.75">
      <c r="A57" s="85"/>
      <c r="B57" s="85"/>
      <c r="C57" s="85"/>
      <c r="D57" s="85"/>
      <c r="E57" s="85"/>
      <c r="F57" s="85"/>
      <c r="G57" s="85"/>
      <c r="H57" s="85"/>
      <c r="I57" s="85"/>
      <c r="J57" s="85"/>
    </row>
  </sheetData>
  <sheetProtection/>
  <mergeCells count="1">
    <mergeCell ref="A55:J57"/>
  </mergeCells>
  <printOptions/>
  <pageMargins left="0.75" right="0.75" top="1" bottom="1" header="0.5" footer="0.5"/>
  <pageSetup fitToHeight="1" fitToWidth="1" horizontalDpi="600" verticalDpi="600" orientation="portrait" paperSize="9" scale="76"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K65"/>
  <sheetViews>
    <sheetView tabSelected="1" view="pageBreakPreview" zoomScale="75" zoomScaleNormal="85" zoomScaleSheetLayoutView="75" zoomScalePageLayoutView="0" workbookViewId="0" topLeftCell="A1">
      <selection activeCell="E28" sqref="E28"/>
    </sheetView>
  </sheetViews>
  <sheetFormatPr defaultColWidth="9.140625" defaultRowHeight="12.75" outlineLevelRow="1"/>
  <cols>
    <col min="1" max="1" width="58.421875" style="2" customWidth="1"/>
    <col min="2" max="2" width="9.140625" style="6" customWidth="1"/>
    <col min="3" max="3" width="20.57421875" style="4" bestFit="1" customWidth="1"/>
    <col min="4" max="4" width="2.140625" style="6" customWidth="1"/>
    <col min="5" max="5" width="20.57421875" style="6" bestFit="1" customWidth="1"/>
    <col min="6" max="6" width="8.7109375" style="6" bestFit="1" customWidth="1"/>
    <col min="7" max="8" width="9.140625" style="7" customWidth="1"/>
    <col min="9" max="9" width="26.8515625" style="6" bestFit="1" customWidth="1"/>
    <col min="10" max="16384" width="9.140625" style="6" customWidth="1"/>
  </cols>
  <sheetData>
    <row r="1" spans="1:4" ht="15.75">
      <c r="A1" s="1" t="s">
        <v>1</v>
      </c>
      <c r="C1" s="14"/>
      <c r="D1" s="16"/>
    </row>
    <row r="2" spans="1:4" ht="15.75">
      <c r="A2" s="1" t="s">
        <v>2</v>
      </c>
      <c r="C2" s="14"/>
      <c r="D2" s="16"/>
    </row>
    <row r="3" spans="1:4" ht="15.75">
      <c r="A3" s="1" t="s">
        <v>3</v>
      </c>
      <c r="C3" s="14"/>
      <c r="D3" s="16"/>
    </row>
    <row r="4" spans="3:4" ht="15.75">
      <c r="C4" s="14"/>
      <c r="D4" s="16"/>
    </row>
    <row r="5" spans="1:5" ht="15.75">
      <c r="A5" s="50" t="s">
        <v>94</v>
      </c>
      <c r="C5" s="31"/>
      <c r="E5" s="44"/>
    </row>
    <row r="6" spans="1:3" ht="15.75">
      <c r="A6" s="1" t="s">
        <v>136</v>
      </c>
      <c r="C6" s="6"/>
    </row>
    <row r="7" spans="1:5" ht="15.75">
      <c r="A7" s="1" t="s">
        <v>14</v>
      </c>
      <c r="C7" s="6"/>
      <c r="E7" s="21"/>
    </row>
    <row r="8" spans="1:5" ht="15.75">
      <c r="A8" s="1"/>
      <c r="C8" s="6"/>
      <c r="E8" s="21"/>
    </row>
    <row r="9" spans="1:5" ht="15.75">
      <c r="A9" s="6"/>
      <c r="C9" s="62" t="s">
        <v>137</v>
      </c>
      <c r="E9" s="62" t="s">
        <v>137</v>
      </c>
    </row>
    <row r="10" spans="1:5" ht="15.75">
      <c r="A10" s="50"/>
      <c r="C10" s="32" t="s">
        <v>132</v>
      </c>
      <c r="E10" s="32" t="s">
        <v>138</v>
      </c>
    </row>
    <row r="11" spans="3:5" ht="15.75">
      <c r="C11" s="33" t="s">
        <v>15</v>
      </c>
      <c r="D11" s="45"/>
      <c r="E11" s="33" t="s">
        <v>15</v>
      </c>
    </row>
    <row r="12" spans="1:3" ht="15.75">
      <c r="A12" s="51" t="s">
        <v>16</v>
      </c>
      <c r="B12" s="52"/>
      <c r="C12" s="6"/>
    </row>
    <row r="13" spans="1:5" ht="15.75">
      <c r="A13" s="15" t="s">
        <v>58</v>
      </c>
      <c r="B13" s="16"/>
      <c r="C13" s="34">
        <v>1527</v>
      </c>
      <c r="E13" s="34">
        <v>1563</v>
      </c>
    </row>
    <row r="14" spans="1:5" ht="15.75">
      <c r="A14" s="15" t="s">
        <v>79</v>
      </c>
      <c r="B14" s="16"/>
      <c r="C14" s="34"/>
      <c r="E14" s="34"/>
    </row>
    <row r="15" spans="1:5" ht="15.75">
      <c r="A15" s="15" t="s">
        <v>98</v>
      </c>
      <c r="B15" s="16"/>
      <c r="C15" s="34">
        <v>2437</v>
      </c>
      <c r="E15" s="34">
        <v>2235</v>
      </c>
    </row>
    <row r="16" spans="1:5" ht="15.75" outlineLevel="1">
      <c r="A16" s="15" t="s">
        <v>141</v>
      </c>
      <c r="B16" s="16"/>
      <c r="C16" s="14">
        <v>-258</v>
      </c>
      <c r="E16" s="14">
        <v>-57</v>
      </c>
    </row>
    <row r="17" spans="1:5" ht="15.75" hidden="1" outlineLevel="1">
      <c r="A17" s="15" t="s">
        <v>85</v>
      </c>
      <c r="B17" s="16"/>
      <c r="C17" s="14"/>
      <c r="E17" s="14"/>
    </row>
    <row r="18" spans="1:5" ht="15.75" hidden="1" outlineLevel="1">
      <c r="A18" s="15" t="s">
        <v>86</v>
      </c>
      <c r="B18" s="16"/>
      <c r="C18" s="14"/>
      <c r="E18" s="14"/>
    </row>
    <row r="19" spans="1:5" ht="15.75" collapsed="1">
      <c r="A19" s="15" t="s">
        <v>104</v>
      </c>
      <c r="B19" s="16"/>
      <c r="C19" s="34">
        <v>-152</v>
      </c>
      <c r="E19" s="34">
        <v>109</v>
      </c>
    </row>
    <row r="20" spans="1:8" ht="15.75" hidden="1">
      <c r="A20" s="15" t="s">
        <v>89</v>
      </c>
      <c r="B20" s="16"/>
      <c r="C20" s="34">
        <v>0</v>
      </c>
      <c r="E20" s="34">
        <v>0</v>
      </c>
      <c r="H20" s="54"/>
    </row>
    <row r="21" spans="1:5" ht="15.75" hidden="1" outlineLevel="1">
      <c r="A21" s="15" t="s">
        <v>44</v>
      </c>
      <c r="B21" s="16"/>
      <c r="C21" s="4">
        <v>0</v>
      </c>
      <c r="E21" s="4">
        <v>0</v>
      </c>
    </row>
    <row r="22" spans="1:5" ht="15.75" collapsed="1">
      <c r="A22" s="15" t="s">
        <v>17</v>
      </c>
      <c r="B22" s="16"/>
      <c r="C22" s="34">
        <v>-189</v>
      </c>
      <c r="E22" s="34">
        <v>-168</v>
      </c>
    </row>
    <row r="23" spans="1:5" ht="15.75">
      <c r="A23" s="15" t="s">
        <v>90</v>
      </c>
      <c r="B23" s="16"/>
      <c r="C23" s="34">
        <v>12</v>
      </c>
      <c r="E23" s="34">
        <v>113</v>
      </c>
    </row>
    <row r="24" spans="1:9" ht="15.75">
      <c r="A24" s="15" t="s">
        <v>18</v>
      </c>
      <c r="B24" s="16"/>
      <c r="C24" s="35">
        <f>SUM(C13:C23)</f>
        <v>3377</v>
      </c>
      <c r="D24" s="46"/>
      <c r="E24" s="35">
        <f>SUM(E13:E23)</f>
        <v>3795</v>
      </c>
      <c r="H24" s="73"/>
      <c r="I24" s="4"/>
    </row>
    <row r="25" spans="1:11" ht="15.75">
      <c r="A25" s="15" t="s">
        <v>99</v>
      </c>
      <c r="B25" s="16"/>
      <c r="C25" s="14">
        <v>-153</v>
      </c>
      <c r="D25" s="19"/>
      <c r="E25" s="14">
        <v>-276</v>
      </c>
      <c r="H25" s="77"/>
      <c r="I25" s="12"/>
      <c r="J25" s="19"/>
      <c r="K25" s="19"/>
    </row>
    <row r="26" spans="1:11" ht="15.75">
      <c r="A26" s="15" t="s">
        <v>110</v>
      </c>
      <c r="B26" s="16"/>
      <c r="C26" s="14">
        <v>-3587</v>
      </c>
      <c r="D26" s="19"/>
      <c r="E26" s="14">
        <v>-3000</v>
      </c>
      <c r="F26" s="14"/>
      <c r="H26" s="4"/>
      <c r="I26" s="72"/>
      <c r="J26" s="66"/>
      <c r="K26" s="19"/>
    </row>
    <row r="27" spans="1:11" ht="15.75">
      <c r="A27" s="15" t="s">
        <v>139</v>
      </c>
      <c r="B27" s="16"/>
      <c r="C27" s="14">
        <v>-406</v>
      </c>
      <c r="D27" s="19"/>
      <c r="E27" s="14">
        <v>-1712</v>
      </c>
      <c r="F27" s="14"/>
      <c r="H27" s="12"/>
      <c r="I27" s="19"/>
      <c r="J27" s="19"/>
      <c r="K27" s="19"/>
    </row>
    <row r="28" spans="1:11" ht="15.75">
      <c r="A28" s="15" t="s">
        <v>111</v>
      </c>
      <c r="B28" s="16"/>
      <c r="C28" s="35">
        <f>SUM(C24:C27)</f>
        <v>-769</v>
      </c>
      <c r="D28" s="46"/>
      <c r="E28" s="35">
        <f>SUM(E24:E27)</f>
        <v>-1193</v>
      </c>
      <c r="I28" s="19"/>
      <c r="J28" s="19"/>
      <c r="K28" s="19"/>
    </row>
    <row r="29" spans="1:8" ht="15.75">
      <c r="A29" s="15" t="s">
        <v>100</v>
      </c>
      <c r="B29" s="16"/>
      <c r="C29" s="14">
        <v>-725</v>
      </c>
      <c r="E29" s="14">
        <v>-962</v>
      </c>
      <c r="F29" s="4"/>
      <c r="G29" s="6"/>
      <c r="H29" s="6"/>
    </row>
    <row r="30" spans="1:8" ht="15.75">
      <c r="A30" s="15" t="s">
        <v>101</v>
      </c>
      <c r="B30" s="16"/>
      <c r="C30" s="14">
        <f>-C23</f>
        <v>-12</v>
      </c>
      <c r="E30" s="14">
        <v>-113</v>
      </c>
      <c r="F30" s="4"/>
      <c r="G30" s="6"/>
      <c r="H30" s="6"/>
    </row>
    <row r="31" spans="1:8" ht="15.75">
      <c r="A31" s="15" t="s">
        <v>102</v>
      </c>
      <c r="B31" s="16"/>
      <c r="C31" s="14">
        <v>1645</v>
      </c>
      <c r="E31" s="14">
        <v>398</v>
      </c>
      <c r="F31" s="4"/>
      <c r="G31" s="6"/>
      <c r="H31" s="6"/>
    </row>
    <row r="32" spans="1:5" ht="15.75">
      <c r="A32" s="15" t="s">
        <v>127</v>
      </c>
      <c r="B32" s="16"/>
      <c r="C32" s="35">
        <f>SUM(C28:C31)</f>
        <v>139</v>
      </c>
      <c r="E32" s="35">
        <f>SUM(E28:E31)</f>
        <v>-1870</v>
      </c>
    </row>
    <row r="33" spans="1:5" ht="15.75">
      <c r="A33" s="15"/>
      <c r="B33" s="16"/>
      <c r="C33" s="14"/>
      <c r="E33" s="14"/>
    </row>
    <row r="34" spans="1:5" ht="15.75">
      <c r="A34" s="51" t="s">
        <v>19</v>
      </c>
      <c r="B34" s="52"/>
      <c r="C34" s="14"/>
      <c r="E34" s="14"/>
    </row>
    <row r="35" spans="1:5" ht="15.75">
      <c r="A35" s="15" t="s">
        <v>20</v>
      </c>
      <c r="B35" s="52"/>
      <c r="C35" s="14">
        <f>-C22</f>
        <v>189</v>
      </c>
      <c r="E35" s="14">
        <f>-E22</f>
        <v>168</v>
      </c>
    </row>
    <row r="36" spans="1:5" ht="15.75">
      <c r="A36" s="15" t="s">
        <v>142</v>
      </c>
      <c r="B36" s="16"/>
      <c r="C36" s="14">
        <v>-2802</v>
      </c>
      <c r="E36" s="14">
        <v>-945</v>
      </c>
    </row>
    <row r="37" spans="1:5" ht="15.75">
      <c r="A37" s="53" t="s">
        <v>105</v>
      </c>
      <c r="B37" s="16"/>
      <c r="C37" s="14">
        <v>258</v>
      </c>
      <c r="E37" s="14">
        <v>102</v>
      </c>
    </row>
    <row r="38" spans="1:5" ht="15.75">
      <c r="A38" s="15" t="s">
        <v>114</v>
      </c>
      <c r="B38" s="16"/>
      <c r="C38" s="35">
        <f>SUM(C35:C37)</f>
        <v>-2355</v>
      </c>
      <c r="E38" s="35">
        <f>SUM(E35:E37)</f>
        <v>-675</v>
      </c>
    </row>
    <row r="39" spans="1:7" ht="15.75">
      <c r="A39" s="15"/>
      <c r="B39" s="16"/>
      <c r="C39" s="14"/>
      <c r="E39" s="14"/>
      <c r="G39" s="54"/>
    </row>
    <row r="40" spans="1:5" ht="15.75">
      <c r="A40" s="51" t="s">
        <v>21</v>
      </c>
      <c r="B40" s="52"/>
      <c r="C40" s="14"/>
      <c r="E40" s="14"/>
    </row>
    <row r="41" spans="1:5" ht="15.75" hidden="1">
      <c r="A41" s="15" t="s">
        <v>70</v>
      </c>
      <c r="B41" s="52"/>
      <c r="C41" s="14">
        <v>0</v>
      </c>
      <c r="E41" s="14">
        <v>0</v>
      </c>
    </row>
    <row r="42" spans="1:5" ht="15.75" hidden="1">
      <c r="A42" s="15" t="s">
        <v>50</v>
      </c>
      <c r="B42" s="52"/>
      <c r="C42" s="14">
        <v>0</v>
      </c>
      <c r="E42" s="14">
        <v>0</v>
      </c>
    </row>
    <row r="43" spans="1:5" ht="15.75" hidden="1">
      <c r="A43" s="15" t="s">
        <v>77</v>
      </c>
      <c r="B43" s="16"/>
      <c r="C43" s="34">
        <v>0</v>
      </c>
      <c r="E43" s="14">
        <v>0</v>
      </c>
    </row>
    <row r="44" spans="1:5" ht="15.75">
      <c r="A44" s="15" t="s">
        <v>76</v>
      </c>
      <c r="B44" s="16"/>
      <c r="C44" s="14">
        <v>-142</v>
      </c>
      <c r="E44" s="14">
        <v>-1227</v>
      </c>
    </row>
    <row r="45" spans="1:5" ht="15.75">
      <c r="A45" s="15" t="s">
        <v>22</v>
      </c>
      <c r="B45" s="16"/>
      <c r="C45" s="14">
        <v>-1353</v>
      </c>
      <c r="E45" s="14">
        <v>-1578</v>
      </c>
    </row>
    <row r="46" spans="1:5" ht="15.75">
      <c r="A46" s="15" t="s">
        <v>106</v>
      </c>
      <c r="B46" s="16"/>
      <c r="C46" s="35">
        <f>SUM(C41:C45)</f>
        <v>-1495</v>
      </c>
      <c r="E46" s="35">
        <f>SUM(E41:E45)</f>
        <v>-2805</v>
      </c>
    </row>
    <row r="47" spans="1:5" ht="15.75">
      <c r="A47" s="15"/>
      <c r="B47" s="16"/>
      <c r="C47" s="17"/>
      <c r="E47" s="17"/>
    </row>
    <row r="48" spans="1:8" ht="15.75">
      <c r="A48" s="15" t="s">
        <v>84</v>
      </c>
      <c r="B48" s="16"/>
      <c r="C48" s="17">
        <f>C32+C38+C46</f>
        <v>-3711</v>
      </c>
      <c r="E48" s="17">
        <f>E32+E38+E46</f>
        <v>-5350</v>
      </c>
      <c r="G48" s="14"/>
      <c r="H48" s="14"/>
    </row>
    <row r="49" spans="1:8" ht="15.75">
      <c r="A49" s="15" t="s">
        <v>40</v>
      </c>
      <c r="B49" s="16"/>
      <c r="C49" s="17">
        <f>EQUITYKLSE!F40</f>
        <v>20</v>
      </c>
      <c r="E49" s="17">
        <v>20</v>
      </c>
      <c r="G49" s="14"/>
      <c r="H49" s="14"/>
    </row>
    <row r="50" spans="1:5" ht="15.75">
      <c r="A50" s="15" t="s">
        <v>107</v>
      </c>
      <c r="B50" s="16"/>
      <c r="C50" s="14">
        <f>'[1]BSKLSE'!G28</f>
        <v>13691</v>
      </c>
      <c r="E50" s="14">
        <v>14960</v>
      </c>
    </row>
    <row r="51" spans="1:5" ht="15.75">
      <c r="A51" s="15"/>
      <c r="B51" s="16"/>
      <c r="C51" s="14"/>
      <c r="E51" s="14"/>
    </row>
    <row r="52" spans="1:5" ht="15.75">
      <c r="A52" s="51" t="s">
        <v>108</v>
      </c>
      <c r="B52" s="52"/>
      <c r="C52" s="43">
        <f>SUM(C48:C51)</f>
        <v>10000</v>
      </c>
      <c r="E52" s="43">
        <f>SUM(E48:E51)</f>
        <v>9630</v>
      </c>
    </row>
    <row r="53" spans="1:5" ht="15.75">
      <c r="A53" s="15"/>
      <c r="B53" s="16"/>
      <c r="C53" s="14"/>
      <c r="E53" s="14"/>
    </row>
    <row r="54" spans="1:5" ht="15.75">
      <c r="A54" s="15" t="s">
        <v>23</v>
      </c>
      <c r="B54" s="16"/>
      <c r="C54" s="14">
        <v>2354</v>
      </c>
      <c r="E54" s="14">
        <v>5698</v>
      </c>
    </row>
    <row r="55" spans="1:5" ht="15.75">
      <c r="A55" s="15" t="s">
        <v>13</v>
      </c>
      <c r="B55" s="16"/>
      <c r="C55" s="14">
        <v>7646</v>
      </c>
      <c r="E55" s="14">
        <v>3932</v>
      </c>
    </row>
    <row r="56" spans="1:5" ht="15.75" hidden="1">
      <c r="A56" s="15" t="s">
        <v>24</v>
      </c>
      <c r="B56" s="16"/>
      <c r="C56" s="14">
        <v>0</v>
      </c>
      <c r="E56" s="14">
        <v>0</v>
      </c>
    </row>
    <row r="57" spans="1:5" ht="15.75">
      <c r="A57" s="51" t="s">
        <v>25</v>
      </c>
      <c r="B57" s="52"/>
      <c r="C57" s="43">
        <f>SUM(C54:C56)</f>
        <v>10000</v>
      </c>
      <c r="E57" s="43">
        <f>SUM(E54:E56)</f>
        <v>9630</v>
      </c>
    </row>
    <row r="58" spans="1:5" ht="15.75">
      <c r="A58" s="15"/>
      <c r="B58" s="16"/>
      <c r="C58" s="36"/>
      <c r="E58" s="36"/>
    </row>
    <row r="59" spans="1:3" ht="15.75">
      <c r="A59" s="15"/>
      <c r="B59" s="16"/>
      <c r="C59" s="17"/>
    </row>
    <row r="60" spans="1:5" ht="48.75" customHeight="1">
      <c r="A60" s="85" t="s">
        <v>128</v>
      </c>
      <c r="B60" s="85"/>
      <c r="C60" s="85"/>
      <c r="D60" s="85"/>
      <c r="E60" s="85"/>
    </row>
    <row r="61" ht="15.75">
      <c r="E61" s="4"/>
    </row>
    <row r="62" spans="3:5" ht="15.75" hidden="1">
      <c r="C62" s="4">
        <f>C52-C57</f>
        <v>0</v>
      </c>
      <c r="E62" s="4">
        <f>E53-E57</f>
        <v>-9630</v>
      </c>
    </row>
    <row r="63" spans="3:5" ht="15.75">
      <c r="C63" s="2"/>
      <c r="E63" s="4"/>
    </row>
    <row r="64" spans="3:5" ht="15.75">
      <c r="C64" s="14"/>
      <c r="D64" s="47"/>
      <c r="E64" s="14"/>
    </row>
    <row r="65" ht="15.75">
      <c r="E65" s="48"/>
    </row>
  </sheetData>
  <sheetProtection/>
  <mergeCells count="1">
    <mergeCell ref="A60:E60"/>
  </mergeCells>
  <printOptions/>
  <pageMargins left="0.75" right="0.75" top="1" bottom="0.7" header="0.5" footer="0.5"/>
  <pageSetup fitToHeight="1" fitToWidth="1" horizontalDpi="600" verticalDpi="600" orientation="portrait" paperSize="9" scale="7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Nurlia Abu Bakar</cp:lastModifiedBy>
  <cp:lastPrinted>2013-02-28T04:58:10Z</cp:lastPrinted>
  <dcterms:created xsi:type="dcterms:W3CDTF">2004-06-22T05:33:12Z</dcterms:created>
  <dcterms:modified xsi:type="dcterms:W3CDTF">2013-02-28T05:31:28Z</dcterms:modified>
  <cp:category/>
  <cp:version/>
  <cp:contentType/>
  <cp:contentStatus/>
</cp:coreProperties>
</file>